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tpedupl-my.sharepoint.com/personal/kinga_krupcala_o365_pbs_edu_pl/Documents/Pulpit/strona/"/>
    </mc:Choice>
  </mc:AlternateContent>
  <xr:revisionPtr revIDLastSave="0" documentId="8_{2DC7E5F4-CA9A-448B-9944-81A03F330544}" xr6:coauthVersionLast="47" xr6:coauthVersionMax="47" xr10:uidLastSave="{00000000-0000-0000-0000-000000000000}"/>
  <bookViews>
    <workbookView xWindow="2856" yWindow="2856" windowWidth="17280" windowHeight="8880" tabRatio="781" xr2:uid="{00000000-000D-0000-FFFF-FFFF00000000}"/>
  </bookViews>
  <sheets>
    <sheet name="Plan studiów I st. stac." sheetId="8" r:id="rId1"/>
    <sheet name="Praktyczność " sheetId="10" state="hidden" r:id="rId2"/>
    <sheet name="Przypisanie" sheetId="12" state="hidden" r:id="rId3"/>
    <sheet name="Lista przedmiotów do wyboru" sheetId="18" state="hidden" r:id="rId4"/>
  </sheets>
  <definedNames>
    <definedName name="_xlnm._FilterDatabase" localSheetId="2" hidden="1">Przypisanie!$E$1:$E$87</definedName>
    <definedName name="_xlnm.Print_Area" localSheetId="0">'Plan studiów I st. stac.'!$A$2:$AI$291</definedName>
    <definedName name="_xlnm.Print_Area" localSheetId="1">'Praktyczność '!$A$1:$F$69</definedName>
    <definedName name="_xlnm.Print_Area" localSheetId="2">Przypisanie!$A$1:$F$90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12" l="1"/>
  <c r="C81" i="12"/>
  <c r="C80" i="12"/>
  <c r="C77" i="12"/>
  <c r="C76" i="12"/>
  <c r="C75" i="12"/>
  <c r="C72" i="12"/>
  <c r="C71" i="12"/>
  <c r="C70" i="12"/>
  <c r="F41" i="10"/>
  <c r="D68" i="10"/>
  <c r="H35" i="12"/>
  <c r="H36" i="12"/>
  <c r="H37" i="12"/>
  <c r="H38" i="12"/>
  <c r="H39" i="12"/>
  <c r="H40" i="12"/>
  <c r="H41" i="12"/>
  <c r="H42" i="12"/>
  <c r="H43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4" i="12"/>
  <c r="H10" i="12"/>
  <c r="C67" i="10"/>
  <c r="C68" i="10" s="1"/>
  <c r="F61" i="10"/>
  <c r="F60" i="10"/>
  <c r="F59" i="10"/>
  <c r="F58" i="10"/>
  <c r="F57" i="10"/>
  <c r="F56" i="10"/>
  <c r="F55" i="10"/>
  <c r="F54" i="10"/>
  <c r="F53" i="10"/>
  <c r="F52" i="10"/>
  <c r="F51" i="10"/>
  <c r="AK177" i="8"/>
  <c r="I247" i="8"/>
  <c r="I246" i="8"/>
  <c r="I245" i="8"/>
  <c r="I248" i="8"/>
  <c r="AK278" i="8"/>
  <c r="AK277" i="8"/>
  <c r="AK276" i="8"/>
  <c r="AI269" i="8"/>
  <c r="AH269" i="8"/>
  <c r="AG269" i="8"/>
  <c r="AF269" i="8"/>
  <c r="AE269" i="8"/>
  <c r="AD269" i="8"/>
  <c r="AC269" i="8"/>
  <c r="AB269" i="8"/>
  <c r="AA269" i="8"/>
  <c r="Z269" i="8"/>
  <c r="Y269" i="8"/>
  <c r="X269" i="8"/>
  <c r="W269" i="8"/>
  <c r="V269" i="8"/>
  <c r="U269" i="8"/>
  <c r="T269" i="8"/>
  <c r="S269" i="8"/>
  <c r="R269" i="8"/>
  <c r="Q269" i="8"/>
  <c r="P269" i="8"/>
  <c r="O269" i="8"/>
  <c r="N269" i="8"/>
  <c r="M269" i="8"/>
  <c r="L269" i="8"/>
  <c r="K269" i="8"/>
  <c r="J269" i="8"/>
  <c r="I269" i="8"/>
  <c r="H269" i="8"/>
  <c r="F269" i="8"/>
  <c r="E269" i="8"/>
  <c r="D269" i="8"/>
  <c r="G268" i="8"/>
  <c r="G267" i="8"/>
  <c r="G266" i="8"/>
  <c r="G265" i="8"/>
  <c r="G264" i="8"/>
  <c r="G263" i="8"/>
  <c r="G262" i="8"/>
  <c r="G261" i="8"/>
  <c r="G260" i="8"/>
  <c r="G259" i="8"/>
  <c r="G258" i="8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I133" i="8"/>
  <c r="I88" i="8"/>
  <c r="I43" i="8"/>
  <c r="I132" i="8"/>
  <c r="I87" i="8"/>
  <c r="I198" i="8"/>
  <c r="I42" i="8"/>
  <c r="G142" i="8"/>
  <c r="F40" i="10"/>
  <c r="F42" i="10"/>
  <c r="F43" i="10"/>
  <c r="F44" i="10"/>
  <c r="F45" i="10"/>
  <c r="F46" i="10"/>
  <c r="F47" i="10"/>
  <c r="F48" i="10"/>
  <c r="F49" i="10"/>
  <c r="F50" i="10"/>
  <c r="F39" i="10"/>
  <c r="F7" i="10"/>
  <c r="F8" i="10"/>
  <c r="F9" i="10"/>
  <c r="F10" i="10"/>
  <c r="F11" i="10"/>
  <c r="F12" i="10"/>
  <c r="F5" i="10"/>
  <c r="F4" i="10"/>
  <c r="G150" i="8"/>
  <c r="G149" i="8"/>
  <c r="G167" i="8"/>
  <c r="G218" i="8"/>
  <c r="G219" i="8"/>
  <c r="M220" i="8"/>
  <c r="N220" i="8"/>
  <c r="O220" i="8"/>
  <c r="P220" i="8"/>
  <c r="Q220" i="8"/>
  <c r="R220" i="8"/>
  <c r="S220" i="8"/>
  <c r="T220" i="8"/>
  <c r="U220" i="8"/>
  <c r="V220" i="8"/>
  <c r="W220" i="8"/>
  <c r="X220" i="8"/>
  <c r="Y220" i="8"/>
  <c r="Z220" i="8"/>
  <c r="AA220" i="8"/>
  <c r="AB220" i="8"/>
  <c r="AC220" i="8"/>
  <c r="AD220" i="8"/>
  <c r="AE220" i="8"/>
  <c r="AF220" i="8"/>
  <c r="AG220" i="8"/>
  <c r="AH220" i="8"/>
  <c r="AI220" i="8"/>
  <c r="G217" i="8"/>
  <c r="G156" i="8"/>
  <c r="G148" i="8"/>
  <c r="G157" i="8"/>
  <c r="G166" i="8"/>
  <c r="G168" i="8"/>
  <c r="G169" i="8"/>
  <c r="G151" i="8"/>
  <c r="G145" i="8"/>
  <c r="G165" i="8"/>
  <c r="G146" i="8"/>
  <c r="G162" i="8"/>
  <c r="G155" i="8"/>
  <c r="G163" i="8"/>
  <c r="G164" i="8"/>
  <c r="O58" i="8"/>
  <c r="P58" i="8"/>
  <c r="Q58" i="8"/>
  <c r="R58" i="8"/>
  <c r="R63" i="8" s="1"/>
  <c r="S58" i="8"/>
  <c r="S63" i="8" s="1"/>
  <c r="T58" i="8"/>
  <c r="T63" i="8" s="1"/>
  <c r="U58" i="8"/>
  <c r="V58" i="8"/>
  <c r="W58" i="8"/>
  <c r="W63" i="8" s="1"/>
  <c r="X58" i="8"/>
  <c r="Y58" i="8"/>
  <c r="Z58" i="8"/>
  <c r="Z63" i="8" s="1"/>
  <c r="AA58" i="8"/>
  <c r="AA63" i="8" s="1"/>
  <c r="AB58" i="8"/>
  <c r="AB63" i="8" s="1"/>
  <c r="AC58" i="8"/>
  <c r="AC63" i="8" s="1"/>
  <c r="AD58" i="8"/>
  <c r="AD63" i="8" s="1"/>
  <c r="AE58" i="8"/>
  <c r="AE63" i="8" s="1"/>
  <c r="AF58" i="8"/>
  <c r="AG58" i="8"/>
  <c r="AH58" i="8"/>
  <c r="AH63" i="8" s="1"/>
  <c r="AI58" i="8"/>
  <c r="U63" i="8"/>
  <c r="O103" i="8"/>
  <c r="I197" i="8"/>
  <c r="I196" i="8"/>
  <c r="I195" i="8"/>
  <c r="I131" i="8"/>
  <c r="I130" i="8"/>
  <c r="I129" i="8"/>
  <c r="I86" i="8"/>
  <c r="I85" i="8"/>
  <c r="I84" i="8"/>
  <c r="I41" i="8"/>
  <c r="I40" i="8"/>
  <c r="I39" i="8"/>
  <c r="AK229" i="8"/>
  <c r="AK228" i="8"/>
  <c r="L220" i="8"/>
  <c r="K220" i="8"/>
  <c r="J220" i="8"/>
  <c r="I220" i="8"/>
  <c r="H220" i="8"/>
  <c r="F220" i="8"/>
  <c r="E220" i="8"/>
  <c r="D220" i="8"/>
  <c r="G216" i="8"/>
  <c r="G215" i="8"/>
  <c r="G214" i="8"/>
  <c r="G213" i="8"/>
  <c r="G212" i="8"/>
  <c r="G211" i="8"/>
  <c r="G210" i="8"/>
  <c r="G209" i="8"/>
  <c r="G208" i="8"/>
  <c r="AK179" i="8"/>
  <c r="AK178" i="8"/>
  <c r="AI170" i="8"/>
  <c r="AH170" i="8"/>
  <c r="AG170" i="8"/>
  <c r="AF170" i="8"/>
  <c r="AE170" i="8"/>
  <c r="AD170" i="8"/>
  <c r="AC170" i="8"/>
  <c r="AB170" i="8"/>
  <c r="AA170" i="8"/>
  <c r="Z170" i="8"/>
  <c r="Y170" i="8"/>
  <c r="X170" i="8"/>
  <c r="W170" i="8"/>
  <c r="V170" i="8"/>
  <c r="U170" i="8"/>
  <c r="T170" i="8"/>
  <c r="S170" i="8"/>
  <c r="R170" i="8"/>
  <c r="Q170" i="8"/>
  <c r="P170" i="8"/>
  <c r="O170" i="8"/>
  <c r="N170" i="8"/>
  <c r="M170" i="8"/>
  <c r="L170" i="8"/>
  <c r="K170" i="8"/>
  <c r="J170" i="8"/>
  <c r="I170" i="8"/>
  <c r="H170" i="8"/>
  <c r="F170" i="8"/>
  <c r="E170" i="8"/>
  <c r="D170" i="8"/>
  <c r="G147" i="8"/>
  <c r="G144" i="8"/>
  <c r="G143" i="8"/>
  <c r="G154" i="8"/>
  <c r="G160" i="8"/>
  <c r="G153" i="8"/>
  <c r="G161" i="8"/>
  <c r="AK112" i="8"/>
  <c r="AK111" i="8"/>
  <c r="AK110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N103" i="8"/>
  <c r="M103" i="8"/>
  <c r="L103" i="8"/>
  <c r="K103" i="8"/>
  <c r="J103" i="8"/>
  <c r="I103" i="8"/>
  <c r="H103" i="8"/>
  <c r="F103" i="8"/>
  <c r="E103" i="8"/>
  <c r="D103" i="8"/>
  <c r="G102" i="8"/>
  <c r="G101" i="8"/>
  <c r="G100" i="8"/>
  <c r="G99" i="8"/>
  <c r="G98" i="8"/>
  <c r="G97" i="8"/>
  <c r="AK67" i="8"/>
  <c r="AK66" i="8"/>
  <c r="AK65" i="8"/>
  <c r="N58" i="8"/>
  <c r="N63" i="8" s="1"/>
  <c r="M58" i="8"/>
  <c r="L58" i="8"/>
  <c r="K58" i="8"/>
  <c r="J58" i="8"/>
  <c r="I58" i="8"/>
  <c r="I63" i="8" s="1"/>
  <c r="H58" i="8"/>
  <c r="H63" i="8" s="1"/>
  <c r="F58" i="8"/>
  <c r="F63" i="8" s="1"/>
  <c r="E58" i="8"/>
  <c r="D58" i="8"/>
  <c r="G57" i="8"/>
  <c r="G56" i="8"/>
  <c r="G55" i="8"/>
  <c r="G54" i="8"/>
  <c r="G53" i="8"/>
  <c r="G52" i="8"/>
  <c r="AK227" i="8"/>
  <c r="F78" i="12" l="1"/>
  <c r="F71" i="12"/>
  <c r="F79" i="12"/>
  <c r="F72" i="12"/>
  <c r="F85" i="12" s="1"/>
  <c r="F80" i="12"/>
  <c r="F73" i="12"/>
  <c r="F86" i="12" s="1"/>
  <c r="D274" i="8"/>
  <c r="M274" i="8"/>
  <c r="I108" i="8"/>
  <c r="AF221" i="8"/>
  <c r="U108" i="8"/>
  <c r="E274" i="8"/>
  <c r="L104" i="8"/>
  <c r="L59" i="8"/>
  <c r="E108" i="8"/>
  <c r="AA175" i="8"/>
  <c r="K108" i="8"/>
  <c r="AB171" i="8"/>
  <c r="S175" i="8"/>
  <c r="AF171" i="8"/>
  <c r="AF104" i="8"/>
  <c r="P171" i="8"/>
  <c r="AG274" i="8"/>
  <c r="L221" i="8"/>
  <c r="AB221" i="8"/>
  <c r="G58" i="8"/>
  <c r="G63" i="8" s="1"/>
  <c r="X59" i="8"/>
  <c r="J175" i="8"/>
  <c r="P104" i="8"/>
  <c r="V274" i="8"/>
  <c r="L63" i="8"/>
  <c r="H108" i="8"/>
  <c r="AB64" i="8"/>
  <c r="P221" i="8"/>
  <c r="AB59" i="8"/>
  <c r="AB104" i="8"/>
  <c r="D175" i="8"/>
  <c r="K225" i="8"/>
  <c r="AI274" i="8"/>
  <c r="AA274" i="8"/>
  <c r="S274" i="8"/>
  <c r="D63" i="8"/>
  <c r="T274" i="8"/>
  <c r="X221" i="8"/>
  <c r="T59" i="8"/>
  <c r="M63" i="8"/>
  <c r="AD175" i="8"/>
  <c r="E63" i="8"/>
  <c r="E225" i="8"/>
  <c r="N108" i="8"/>
  <c r="E175" i="8"/>
  <c r="G220" i="8"/>
  <c r="AI63" i="8"/>
  <c r="Q274" i="8"/>
  <c r="L225" i="8"/>
  <c r="G103" i="8"/>
  <c r="H225" i="8"/>
  <c r="AF274" i="8"/>
  <c r="X274" i="8"/>
  <c r="P274" i="8"/>
  <c r="X104" i="8"/>
  <c r="F175" i="8"/>
  <c r="J225" i="8"/>
  <c r="M108" i="8"/>
  <c r="L274" i="8"/>
  <c r="O274" i="8"/>
  <c r="T221" i="8"/>
  <c r="G170" i="8"/>
  <c r="U274" i="8"/>
  <c r="AH274" i="8"/>
  <c r="L175" i="8"/>
  <c r="P59" i="8"/>
  <c r="L171" i="8"/>
  <c r="AF175" i="8"/>
  <c r="F274" i="8"/>
  <c r="AE274" i="8"/>
  <c r="D108" i="8"/>
  <c r="T104" i="8"/>
  <c r="AG175" i="8"/>
  <c r="AG63" i="8"/>
  <c r="Y63" i="8"/>
  <c r="Q63" i="8"/>
  <c r="H274" i="8"/>
  <c r="H175" i="8"/>
  <c r="J63" i="8"/>
  <c r="D225" i="8"/>
  <c r="I175" i="8"/>
  <c r="R175" i="8"/>
  <c r="AH175" i="8"/>
  <c r="I274" i="8"/>
  <c r="Y274" i="8"/>
  <c r="AF63" i="8"/>
  <c r="X63" i="8"/>
  <c r="P63" i="8"/>
  <c r="R274" i="8"/>
  <c r="AF59" i="8"/>
  <c r="AC274" i="8"/>
  <c r="F108" i="8"/>
  <c r="AD274" i="8"/>
  <c r="F225" i="8"/>
  <c r="T171" i="8"/>
  <c r="J108" i="8"/>
  <c r="I225" i="8"/>
  <c r="M225" i="8"/>
  <c r="J274" i="8"/>
  <c r="Z274" i="8"/>
  <c r="O63" i="8"/>
  <c r="G269" i="8"/>
  <c r="N225" i="8"/>
  <c r="T108" i="8"/>
  <c r="V63" i="8"/>
  <c r="T64" i="8" s="1"/>
  <c r="K274" i="8"/>
  <c r="AB274" i="8"/>
  <c r="N274" i="8"/>
  <c r="W274" i="8"/>
  <c r="Z175" i="8"/>
  <c r="X171" i="8"/>
  <c r="L270" i="8"/>
  <c r="P270" i="8"/>
  <c r="T270" i="8"/>
  <c r="X270" i="8"/>
  <c r="AB270" i="8"/>
  <c r="AF270" i="8"/>
  <c r="AI225" i="8"/>
  <c r="AH225" i="8"/>
  <c r="AG225" i="8"/>
  <c r="AF225" i="8"/>
  <c r="AE225" i="8"/>
  <c r="AD225" i="8"/>
  <c r="AC225" i="8"/>
  <c r="AB225" i="8"/>
  <c r="AA225" i="8"/>
  <c r="Z225" i="8"/>
  <c r="Y225" i="8"/>
  <c r="X225" i="8"/>
  <c r="W225" i="8"/>
  <c r="V225" i="8"/>
  <c r="U225" i="8"/>
  <c r="T225" i="8"/>
  <c r="S225" i="8"/>
  <c r="R225" i="8"/>
  <c r="Q225" i="8"/>
  <c r="P225" i="8"/>
  <c r="O225" i="8"/>
  <c r="K63" i="8"/>
  <c r="K175" i="8"/>
  <c r="M175" i="8"/>
  <c r="N175" i="8"/>
  <c r="P108" i="8"/>
  <c r="P175" i="8"/>
  <c r="Q108" i="8"/>
  <c r="Q175" i="8"/>
  <c r="T175" i="8"/>
  <c r="U175" i="8"/>
  <c r="V175" i="8"/>
  <c r="W175" i="8"/>
  <c r="X175" i="8"/>
  <c r="Y175" i="8"/>
  <c r="AB175" i="8"/>
  <c r="AC175" i="8"/>
  <c r="AE175" i="8"/>
  <c r="AI175" i="8"/>
  <c r="O175" i="8"/>
  <c r="L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S108" i="8"/>
  <c r="R108" i="8"/>
  <c r="O108" i="8"/>
  <c r="F81" i="12" l="1"/>
  <c r="F84" i="12"/>
  <c r="F74" i="12"/>
  <c r="L275" i="8"/>
  <c r="AB109" i="8"/>
  <c r="T275" i="8"/>
  <c r="L64" i="8"/>
  <c r="X275" i="8"/>
  <c r="G175" i="8"/>
  <c r="G225" i="8"/>
  <c r="H14" i="8" s="1"/>
  <c r="AB275" i="8"/>
  <c r="G108" i="8"/>
  <c r="P275" i="8"/>
  <c r="G274" i="8"/>
  <c r="P64" i="8"/>
  <c r="AF275" i="8"/>
  <c r="L226" i="8"/>
  <c r="X64" i="8"/>
  <c r="P109" i="8"/>
  <c r="AF176" i="8"/>
  <c r="P226" i="8"/>
  <c r="AF226" i="8"/>
  <c r="AF64" i="8"/>
  <c r="T109" i="8"/>
  <c r="X109" i="8"/>
  <c r="AF109" i="8"/>
  <c r="AB226" i="8"/>
  <c r="T226" i="8"/>
  <c r="X226" i="8"/>
  <c r="AB176" i="8"/>
  <c r="X176" i="8"/>
  <c r="T176" i="8"/>
  <c r="P176" i="8"/>
  <c r="L176" i="8"/>
  <c r="L109" i="8"/>
  <c r="G79" i="12" l="1"/>
  <c r="G78" i="12"/>
  <c r="G77" i="12"/>
  <c r="G72" i="12"/>
  <c r="G84" i="12" s="1"/>
  <c r="G73" i="12"/>
  <c r="G85" i="12" s="1"/>
  <c r="G71" i="12"/>
  <c r="G83" i="12" s="1"/>
  <c r="AK275" i="8"/>
  <c r="AK64" i="8"/>
  <c r="AK226" i="8"/>
  <c r="AK109" i="8"/>
  <c r="AK176" i="8"/>
</calcChain>
</file>

<file path=xl/sharedStrings.xml><?xml version="1.0" encoding="utf-8"?>
<sst xmlns="http://schemas.openxmlformats.org/spreadsheetml/2006/main" count="1426" uniqueCount="423">
  <si>
    <t xml:space="preserve">Informacje ogólne o programie studiów </t>
  </si>
  <si>
    <t>KIERUNEK:</t>
  </si>
  <si>
    <t>ZARZĄDZANIE W SPORCIE</t>
  </si>
  <si>
    <t>Specjalność</t>
  </si>
  <si>
    <t>PROFIL:</t>
  </si>
  <si>
    <t>PROFIL PRAKTYCZNY</t>
  </si>
  <si>
    <t>POZIOM STUDIÓW:</t>
  </si>
  <si>
    <t>STUDIA PIERWSZEGO STOPNIA (3-letnie licencjackie)</t>
  </si>
  <si>
    <t>FORMA STUDIÓW:</t>
  </si>
  <si>
    <t>STUDIA STACJONARNE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</si>
  <si>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</si>
  <si>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</si>
  <si>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color theme="1"/>
        <rFont val="Cambria"/>
        <family val="1"/>
        <charset val="238"/>
      </rPr>
      <t xml:space="preserve"> 
</t>
    </r>
    <r>
      <rPr>
        <sz val="9"/>
        <color theme="1"/>
        <rFont val="Cambria"/>
        <family val="1"/>
        <charset val="238"/>
      </rPr>
      <t>(w przypadku studiów stacjonarnych ponad 50% z ogólnej liczby pkt. ECTS)</t>
    </r>
  </si>
  <si>
    <t>pkt. ECTS</t>
  </si>
  <si>
    <r>
      <t xml:space="preserve">liczba pkt. ECTS jaką student musi uzyskać w ramach zajęć z dziedziny nauk humanistycznych lub nauk społecznych
</t>
    </r>
    <r>
      <rPr>
        <sz val="9"/>
        <color theme="1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</si>
  <si>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color theme="1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</si>
  <si>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color theme="1"/>
        <rFont val="Cambria"/>
        <family val="1"/>
        <charset val="238"/>
      </rPr>
      <t xml:space="preserve">wskazać wyłącznie dla kierunku o profilu ogólnoakademickim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</si>
  <si>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t>nie dotyczy</t>
  </si>
  <si>
    <r>
      <t xml:space="preserve">zajęcia kształtujące umiejętności praktyczne </t>
    </r>
    <r>
      <rPr>
        <u/>
        <sz val="12"/>
        <color theme="1"/>
        <rFont val="Cambria"/>
        <family val="1"/>
        <charset val="238"/>
      </rPr>
      <t xml:space="preserve">wskazać wyłacznie dla kierunku o profilu praktycznym 
</t>
    </r>
    <r>
      <rPr>
        <sz val="12"/>
        <color theme="1"/>
        <rFont val="Cambria"/>
        <family val="1"/>
        <charset val="238"/>
      </rPr>
      <t xml:space="preserve">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</si>
  <si>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t>PLAN  STUDIÓW  NR  I</t>
  </si>
  <si>
    <t>WYDZIAŁ ZARZĄDZANIA</t>
  </si>
  <si>
    <t>…………………..</t>
  </si>
  <si>
    <t>pieczątka uczelni</t>
  </si>
  <si>
    <t>SPECJALNOŚĆ:</t>
  </si>
  <si>
    <t>Pozycja planu</t>
  </si>
  <si>
    <t>NAZWA PRZEDMIOTU / ZAJĘĆ</t>
  </si>
  <si>
    <t>Liczba</t>
  </si>
  <si>
    <t>GODZINY</t>
  </si>
  <si>
    <t>ROZKŁAD  ZAJĘĆ  w  SEMESTRZE</t>
  </si>
  <si>
    <t>Razem</t>
  </si>
  <si>
    <t>w tym</t>
  </si>
  <si>
    <r>
      <t xml:space="preserve">sem. </t>
    </r>
    <r>
      <rPr>
        <b/>
        <sz val="10"/>
        <color theme="1"/>
        <rFont val="Cambria"/>
        <family val="1"/>
        <charset val="238"/>
      </rPr>
      <t>I</t>
    </r>
  </si>
  <si>
    <r>
      <t>sem.</t>
    </r>
    <r>
      <rPr>
        <b/>
        <sz val="10"/>
        <color theme="1"/>
        <rFont val="Cambria"/>
        <family val="1"/>
        <charset val="238"/>
      </rPr>
      <t xml:space="preserve"> II</t>
    </r>
  </si>
  <si>
    <r>
      <t>sem.</t>
    </r>
    <r>
      <rPr>
        <b/>
        <sz val="10"/>
        <color theme="1"/>
        <rFont val="Cambria"/>
        <family val="1"/>
        <charset val="238"/>
      </rPr>
      <t xml:space="preserve"> III</t>
    </r>
  </si>
  <si>
    <r>
      <t>sem.</t>
    </r>
    <r>
      <rPr>
        <b/>
        <sz val="10"/>
        <color theme="1"/>
        <rFont val="Cambria"/>
        <family val="1"/>
        <charset val="238"/>
      </rPr>
      <t xml:space="preserve"> IV</t>
    </r>
  </si>
  <si>
    <r>
      <t xml:space="preserve">sem. </t>
    </r>
    <r>
      <rPr>
        <b/>
        <sz val="10"/>
        <color theme="1"/>
        <rFont val="Cambria"/>
        <family val="1"/>
        <charset val="238"/>
      </rPr>
      <t>V</t>
    </r>
  </si>
  <si>
    <r>
      <t xml:space="preserve">sem. </t>
    </r>
    <r>
      <rPr>
        <b/>
        <sz val="10"/>
        <color theme="1"/>
        <rFont val="Cambria"/>
        <family val="1"/>
        <charset val="238"/>
      </rPr>
      <t>VI</t>
    </r>
  </si>
  <si>
    <t>egza-mi-nów</t>
  </si>
  <si>
    <t>zali-czeń</t>
  </si>
  <si>
    <t>W</t>
  </si>
  <si>
    <t>Ć</t>
  </si>
  <si>
    <t xml:space="preserve">L </t>
  </si>
  <si>
    <t>P / S</t>
  </si>
  <si>
    <t>Liczba godzin w semestrze</t>
  </si>
  <si>
    <t>L</t>
  </si>
  <si>
    <t>P/S</t>
  </si>
  <si>
    <t>A.</t>
  </si>
  <si>
    <t>PRZEDMIOTY  OGÓLNE</t>
  </si>
  <si>
    <t>1.</t>
  </si>
  <si>
    <t>2.</t>
  </si>
  <si>
    <t>Polityka społeczna</t>
  </si>
  <si>
    <t>3.</t>
  </si>
  <si>
    <t>Filozofia</t>
  </si>
  <si>
    <t>4.</t>
  </si>
  <si>
    <t>Ochrona własności intelektualnej</t>
  </si>
  <si>
    <t>5.</t>
  </si>
  <si>
    <t>BHP i ergonomia</t>
  </si>
  <si>
    <t>6.</t>
  </si>
  <si>
    <t>Wychowanie fizyczne</t>
  </si>
  <si>
    <t xml:space="preserve">RAZEM     </t>
  </si>
  <si>
    <t>PODSUMOWANIE  ARKUSZA  1</t>
  </si>
  <si>
    <t>SUMA</t>
  </si>
  <si>
    <t xml:space="preserve">Liczba:  </t>
  </si>
  <si>
    <t>egzaminów</t>
  </si>
  <si>
    <t>zaliczeń</t>
  </si>
  <si>
    <r>
      <rPr>
        <sz val="11"/>
        <color rgb="FF000000"/>
        <rFont val="Cambria"/>
        <family val="1"/>
        <charset val="238"/>
      </rPr>
      <t xml:space="preserve">Obowiązuje od roku akademickiego: </t>
    </r>
    <r>
      <rPr>
        <b/>
        <sz val="11"/>
        <color rgb="FF000000"/>
        <rFont val="Cambria"/>
        <family val="1"/>
        <charset val="238"/>
      </rPr>
      <t>2023/2024</t>
    </r>
  </si>
  <si>
    <t>UWAGI:</t>
  </si>
  <si>
    <t>Legenda:</t>
  </si>
  <si>
    <t>1. Dla studentów I roku studiów stacjonarnych I stopnia wszystkie formy zajęć dydaktycznych przewidziane w planie studiów są obowiązkowe. Na wyższych latach obowiązkowe są ćwiczenia audytoryjne, laboratoryjne, lektoraty, zajęcia sportowe, terenowe, projektowe, plenerowe i seminaria.</t>
  </si>
  <si>
    <t>- wykład</t>
  </si>
  <si>
    <t>2. Studentów obowiązuje zaliczenie na ocenę wszystkich przedmiotów.</t>
  </si>
  <si>
    <t>- ćwiczenia audytoryjne</t>
  </si>
  <si>
    <t xml:space="preserve">3. Język obcy: do wyboru: j. angielski, j. niemiecki, j. rosyjski. Język obcy punkty ECTS - 5 (sem. I - 1, sem. II - 1, sem. III - 1, sem. IV - 2). </t>
  </si>
  <si>
    <t>- ćwiczenia laboratoryjne, lektorat języków obcych</t>
  </si>
  <si>
    <t>4. Studentów obowiązuje zaliczenie na ocenę praktyki zawodowej w wymiarze 6 miesięcy (sem. IV - 4 tygodni podczas wakacji, sem. VI - 18 tygodni od 8 do 25 tygodnia roku kalendarzowego) punkty ECTS - 24 (sem. IV - 6, sem. VI - 18)</t>
  </si>
  <si>
    <t>V</t>
  </si>
  <si>
    <t>- zajęcia warsztatowe</t>
  </si>
  <si>
    <t>5. Warunkiem zaliczenia ostatniego semestru seminarium dyplomowego jest przygotowanie i złożenie pracy dyplomowej w systemie APD.</t>
  </si>
  <si>
    <t>P</t>
  </si>
  <si>
    <t>- ćwiczenia projektowe</t>
  </si>
  <si>
    <t>6. Seminarium dyplomowe - punkty ECTS 2 (sem. IV - 2)</t>
  </si>
  <si>
    <t>S</t>
  </si>
  <si>
    <t>- seminarium</t>
  </si>
  <si>
    <t>T</t>
  </si>
  <si>
    <t>- zajęcia terenowe</t>
  </si>
  <si>
    <t>egzamin</t>
  </si>
  <si>
    <t>zajęcia realizowane  na odległość  met. synchroniczną</t>
  </si>
  <si>
    <t>ARKUSZ 1</t>
  </si>
  <si>
    <t>Pozycja     planu</t>
  </si>
  <si>
    <t>B.</t>
  </si>
  <si>
    <t>PRZEDMIOTY  PODSTAWOWE</t>
  </si>
  <si>
    <t>Podstawy zarządzania</t>
  </si>
  <si>
    <t>Mikroekonomia</t>
  </si>
  <si>
    <t>Matematyka</t>
  </si>
  <si>
    <t>Nauka o organizacji</t>
  </si>
  <si>
    <t>Finanse</t>
  </si>
  <si>
    <t>Statystyka opisowa</t>
  </si>
  <si>
    <t>PODSUMOWANIE  ARKUSZA  1+2</t>
  </si>
  <si>
    <t>Obowiązuje od roku akademickiego: 2023/2024</t>
  </si>
  <si>
    <t>Legenda</t>
  </si>
  <si>
    <t>4. Studentów obowiązuje zaliczenie na ocenę praktyki zawodowej w wymiarze 6 miesięcy (sem. IV - 6 tygodni podczas wakacji, sem. VI - 18 tygodni od 8 do 25 tygodnia roku kalendarzowego) punkty ECTS - 24 (sem. IV - 6, sem. VI - 18)</t>
  </si>
  <si>
    <t>ARKUSZ 2</t>
  </si>
  <si>
    <t>ROZKŁAD  ZAJĘĆ  w SEMESTRZE</t>
  </si>
  <si>
    <t>C.</t>
  </si>
  <si>
    <t>PRZEDMIOTY  KIERUNKOWE</t>
  </si>
  <si>
    <t>Zarządzanie jakością</t>
  </si>
  <si>
    <t>Zarządzanie projektami</t>
  </si>
  <si>
    <t>Zarządzanie zasobami ludzkimi</t>
  </si>
  <si>
    <t>Podstawy marketingu</t>
  </si>
  <si>
    <t>Zarządzanie finansami przedsiębiorstw</t>
  </si>
  <si>
    <t>Informatyka w zarządzaniu organizacją sportową</t>
  </si>
  <si>
    <t>7.</t>
  </si>
  <si>
    <t>Organizacja imprez masowych</t>
  </si>
  <si>
    <t>8.</t>
  </si>
  <si>
    <t>Menedżer sportowy w systemie zarządzania klubem</t>
  </si>
  <si>
    <t>9.</t>
  </si>
  <si>
    <t>Seminarium dyplomowe</t>
  </si>
  <si>
    <t>10.</t>
  </si>
  <si>
    <t>Praktyka zawodowa (do wyboru)</t>
  </si>
  <si>
    <t>F</t>
  </si>
  <si>
    <t>X</t>
  </si>
  <si>
    <t>w</t>
  </si>
  <si>
    <t>11.</t>
  </si>
  <si>
    <t>Przygotowanie i złożenie pracy dyplomowej oraz przygotowanie do egzaminu dyplomowego  (do wyboru)</t>
  </si>
  <si>
    <t>12.</t>
  </si>
  <si>
    <t>Podstawy makroekonomii</t>
  </si>
  <si>
    <t>13.</t>
  </si>
  <si>
    <t>Podstawy rachunkowości</t>
  </si>
  <si>
    <t>14.</t>
  </si>
  <si>
    <t>Społeczeństwo informacyjne z elementami e-sportu</t>
  </si>
  <si>
    <t>15.</t>
  </si>
  <si>
    <t>Rachunkowość zarządcza</t>
  </si>
  <si>
    <t>16.</t>
  </si>
  <si>
    <t>Pozyskiwanie środków z UE i innych źródeł</t>
  </si>
  <si>
    <t>17.</t>
  </si>
  <si>
    <t>Budżetowanie przedsięwzięć sportowych</t>
  </si>
  <si>
    <t>18.</t>
  </si>
  <si>
    <t>Międzynarodowe i krajowe organizacje sportowe</t>
  </si>
  <si>
    <t>19.</t>
  </si>
  <si>
    <t>Podstawy dyscyplin sportowych</t>
  </si>
  <si>
    <t>20.</t>
  </si>
  <si>
    <t xml:space="preserve">Psychologia w sporcie </t>
  </si>
  <si>
    <t>21.</t>
  </si>
  <si>
    <t>Prawo gospodarcze i sportowe</t>
  </si>
  <si>
    <t>22.</t>
  </si>
  <si>
    <t>Teoria  sportu</t>
  </si>
  <si>
    <t>23.</t>
  </si>
  <si>
    <t>Biomechanika w sporcie</t>
  </si>
  <si>
    <t>24.</t>
  </si>
  <si>
    <t>Dietetyka i suplementacja</t>
  </si>
  <si>
    <t>25.</t>
  </si>
  <si>
    <t>Budowanie relacji indywidualnych i zbiorowych</t>
  </si>
  <si>
    <t>26.</t>
  </si>
  <si>
    <t>Pływanie</t>
  </si>
  <si>
    <t>27.</t>
  </si>
  <si>
    <t>Piłka siatkowa</t>
  </si>
  <si>
    <t>28.</t>
  </si>
  <si>
    <t>PDW 1: Siłownia/Fitness (do wyboru)</t>
  </si>
  <si>
    <t>PODSUMOWANIE  ARKUSZA  1+2+3</t>
  </si>
  <si>
    <t>ARKUSZ 3</t>
  </si>
  <si>
    <t>MENEDŻER SPORTU</t>
  </si>
  <si>
    <t>D.1.</t>
  </si>
  <si>
    <t>PRZEDMIOTY SPECJALNOŚCIOWE</t>
  </si>
  <si>
    <t>Negocjacje w organizacji</t>
  </si>
  <si>
    <t>Elementy komunikacji interpersonalnej</t>
  </si>
  <si>
    <t>Psychologia konfliktu</t>
  </si>
  <si>
    <t>Tutoring i mentoring</t>
  </si>
  <si>
    <t>Źródła finansowanie działalności sportowej</t>
  </si>
  <si>
    <t>Marketing usług sportowych</t>
  </si>
  <si>
    <t>Organizacja pracy kierownika</t>
  </si>
  <si>
    <t>E-narzędzia wspomagania zarządzania</t>
  </si>
  <si>
    <t>Systemy motywacyjne</t>
  </si>
  <si>
    <t>Sponsoring sportu</t>
  </si>
  <si>
    <t>Zarządzanie klubami sportowymi</t>
  </si>
  <si>
    <t>Kształtowanie wizerunku przez organizacje sportowe</t>
  </si>
  <si>
    <t>PODSUMOWANIE  ARKUSZA  1+2+3+4</t>
  </si>
  <si>
    <t>ARKUSZ 4</t>
  </si>
  <si>
    <t>MARKETING W SPORCIE</t>
  </si>
  <si>
    <t>D.2.</t>
  </si>
  <si>
    <t>Strategia promocji</t>
  </si>
  <si>
    <t>Psychologia w marketingu</t>
  </si>
  <si>
    <t>Badania marketingowe</t>
  </si>
  <si>
    <t>Analiza otoczenia organizacji</t>
  </si>
  <si>
    <t>Podstawy marketingu sportowego</t>
  </si>
  <si>
    <t>Planowanie marketingowe</t>
  </si>
  <si>
    <t>Neuromarketing</t>
  </si>
  <si>
    <t>CSR w organizacjach sportowych</t>
  </si>
  <si>
    <t>Social media w sporcie</t>
  </si>
  <si>
    <t>Kształtowanie nowych usług sportowych</t>
  </si>
  <si>
    <t>ARKUSZ 5</t>
  </si>
  <si>
    <t>Zarządzanie w sporcie - Studia I stopnia, profil praktyczny</t>
  </si>
  <si>
    <t xml:space="preserve">Miejsce w planie </t>
  </si>
  <si>
    <t>PRZEDMIOT</t>
  </si>
  <si>
    <t>FORMA</t>
  </si>
  <si>
    <t>ECTS</t>
  </si>
  <si>
    <t>PRAKTYCZNOŚĆ</t>
  </si>
  <si>
    <t>WYNIK</t>
  </si>
  <si>
    <t>A.1.</t>
  </si>
  <si>
    <t>Język obcy kontynuowany do wyboru</t>
  </si>
  <si>
    <t>Laboratorium</t>
  </si>
  <si>
    <t>A.2.</t>
  </si>
  <si>
    <t>Ćwiczenia</t>
  </si>
  <si>
    <t>A.6.</t>
  </si>
  <si>
    <t>-</t>
  </si>
  <si>
    <t>B.1.</t>
  </si>
  <si>
    <t>B.2.</t>
  </si>
  <si>
    <t>B.3.</t>
  </si>
  <si>
    <t>B.4.</t>
  </si>
  <si>
    <t>B.5.</t>
  </si>
  <si>
    <t>B.6.</t>
  </si>
  <si>
    <t>C.1.</t>
  </si>
  <si>
    <t>C.2.</t>
  </si>
  <si>
    <t>Projekt</t>
  </si>
  <si>
    <t>C.3.</t>
  </si>
  <si>
    <t>C.4.</t>
  </si>
  <si>
    <t>C.5.</t>
  </si>
  <si>
    <t>C.6.</t>
  </si>
  <si>
    <t>C.7.</t>
  </si>
  <si>
    <t>C.8.</t>
  </si>
  <si>
    <t>C.9.</t>
  </si>
  <si>
    <t>Seminarium</t>
  </si>
  <si>
    <t>C.10.</t>
  </si>
  <si>
    <t>Praktyka zawodowa</t>
  </si>
  <si>
    <t>Praktyka</t>
  </si>
  <si>
    <t>C.11.</t>
  </si>
  <si>
    <t xml:space="preserve">Przygotowanie i złożenie pracy dyplomowej oraz przygotowanie do egzaminu dyplomowego  </t>
  </si>
  <si>
    <t>C.12.</t>
  </si>
  <si>
    <t>C.13.</t>
  </si>
  <si>
    <t>C.14.</t>
  </si>
  <si>
    <t>C.15.</t>
  </si>
  <si>
    <t>C.16.</t>
  </si>
  <si>
    <t>C.17.</t>
  </si>
  <si>
    <t>C.19.</t>
  </si>
  <si>
    <t>C.18.</t>
  </si>
  <si>
    <t>C.20.</t>
  </si>
  <si>
    <t>C.21.</t>
  </si>
  <si>
    <t>C.23.</t>
  </si>
  <si>
    <t>C.22.</t>
  </si>
  <si>
    <t>C.24.</t>
  </si>
  <si>
    <t>C.25.</t>
  </si>
  <si>
    <t>C.26.</t>
  </si>
  <si>
    <t>C.27.</t>
  </si>
  <si>
    <t>C.28.</t>
  </si>
  <si>
    <t>PDW 1: Siłownia/Fitness</t>
  </si>
  <si>
    <t>D.1.1.</t>
  </si>
  <si>
    <t xml:space="preserve">Negocjacje w organizacji </t>
  </si>
  <si>
    <t>D.1.2.</t>
  </si>
  <si>
    <t>D.1.3.</t>
  </si>
  <si>
    <t>D.1.4.</t>
  </si>
  <si>
    <t>D.1.5.</t>
  </si>
  <si>
    <t>D.1.6.</t>
  </si>
  <si>
    <t>D.1.7.</t>
  </si>
  <si>
    <t>D.1.8.</t>
  </si>
  <si>
    <t>D.1.9.</t>
  </si>
  <si>
    <t>D.1.10.</t>
  </si>
  <si>
    <t>D.1.11.</t>
  </si>
  <si>
    <t>D.1.12.</t>
  </si>
  <si>
    <t>D.2.1.</t>
  </si>
  <si>
    <t>D.2.2.</t>
  </si>
  <si>
    <t>D.2.3.</t>
  </si>
  <si>
    <t>Badania markietingowe</t>
  </si>
  <si>
    <t>D.2.4.</t>
  </si>
  <si>
    <t>D.2.5.</t>
  </si>
  <si>
    <t>D.2.6.</t>
  </si>
  <si>
    <t>D.2.7.</t>
  </si>
  <si>
    <t>D.2.8.</t>
  </si>
  <si>
    <t>D.2.9.</t>
  </si>
  <si>
    <t>D.2.10.</t>
  </si>
  <si>
    <t>D.2.11.</t>
  </si>
  <si>
    <t>Przedmioty</t>
  </si>
  <si>
    <t>A1-C28</t>
  </si>
  <si>
    <t>D1.1-D1.12</t>
  </si>
  <si>
    <t>D2.1-D2.11</t>
  </si>
  <si>
    <t>Średnia z przedmiotów D1.1-D2.11</t>
  </si>
  <si>
    <t>Uśredniona wartość ECTS</t>
  </si>
  <si>
    <t>Zarządzanie w sporcie - przypisanie do dyscyplin - Studia I stopnia, profil praktyczny</t>
  </si>
  <si>
    <t>Pozycja</t>
  </si>
  <si>
    <t>Przedmiot</t>
  </si>
  <si>
    <t>Dyscyplina</t>
  </si>
  <si>
    <t>Propozycja osoby prowadzącej</t>
  </si>
  <si>
    <t>Tytuł/Stopień</t>
  </si>
  <si>
    <t>A1</t>
  </si>
  <si>
    <t>Nauki o zarządzaniu i jakości</t>
  </si>
  <si>
    <t>SJO</t>
  </si>
  <si>
    <t>A2</t>
  </si>
  <si>
    <t>Ekonomia i finanse</t>
  </si>
  <si>
    <t>Skinder Marcin</t>
  </si>
  <si>
    <t>dr hab.</t>
  </si>
  <si>
    <t>A3</t>
  </si>
  <si>
    <t>Raniszewska-Wyrwa Agnieszka</t>
  </si>
  <si>
    <t>Adiunkt</t>
  </si>
  <si>
    <t>A4</t>
  </si>
  <si>
    <t>Klarkowski Grzegorz</t>
  </si>
  <si>
    <t>A5</t>
  </si>
  <si>
    <t>Goździewska-Nowicka Agnieszka</t>
  </si>
  <si>
    <t>A6</t>
  </si>
  <si>
    <t>SWFiS</t>
  </si>
  <si>
    <t>B1</t>
  </si>
  <si>
    <t>Kolemba Aleksandra</t>
  </si>
  <si>
    <t>B2</t>
  </si>
  <si>
    <t xml:space="preserve">Topolewska Kamila </t>
  </si>
  <si>
    <t>B3</t>
  </si>
  <si>
    <t>Alama-Bućko Magdalena</t>
  </si>
  <si>
    <t>B4</t>
  </si>
  <si>
    <t>Murawska Anna</t>
  </si>
  <si>
    <t>B5</t>
  </si>
  <si>
    <t>Owczarczyk-Szpakowska Grażyna</t>
  </si>
  <si>
    <t>B6</t>
  </si>
  <si>
    <t>Michalcewicz-Kaniowska Małgorzata</t>
  </si>
  <si>
    <t>C1</t>
  </si>
  <si>
    <t>Słupska Urszula</t>
  </si>
  <si>
    <t>C2</t>
  </si>
  <si>
    <t>Lent Bogdan/Goździewska-Nowicka Agnieszka</t>
  </si>
  <si>
    <t xml:space="preserve">dr hab./dr </t>
  </si>
  <si>
    <t>C3</t>
  </si>
  <si>
    <t>C4</t>
  </si>
  <si>
    <t>Chudzyńska Izabela</t>
  </si>
  <si>
    <t>C5</t>
  </si>
  <si>
    <t>Waligórska Hanna</t>
  </si>
  <si>
    <t>C6</t>
  </si>
  <si>
    <t>Żółtowski Dariusz</t>
  </si>
  <si>
    <t>C7</t>
  </si>
  <si>
    <t>Zajdel Małgorzata</t>
  </si>
  <si>
    <t>C8</t>
  </si>
  <si>
    <t xml:space="preserve">Madaj Agnieszka </t>
  </si>
  <si>
    <t>mgr</t>
  </si>
  <si>
    <t>C9</t>
  </si>
  <si>
    <t>Posadzińska Iwona/Skinder Marcin/Januszewski Arkadiusz</t>
  </si>
  <si>
    <t>C10</t>
  </si>
  <si>
    <t>Jakubczak Anna</t>
  </si>
  <si>
    <t>C11</t>
  </si>
  <si>
    <t>promotor</t>
  </si>
  <si>
    <t>C12</t>
  </si>
  <si>
    <t>C13</t>
  </si>
  <si>
    <t>Wedler Jarosław/Kica Piotr</t>
  </si>
  <si>
    <t>Adiunkt/asystent</t>
  </si>
  <si>
    <t>C14</t>
  </si>
  <si>
    <t xml:space="preserve">Żółtowski Dariusz/Zwierzchowski Daniel </t>
  </si>
  <si>
    <t>C15</t>
  </si>
  <si>
    <t>C16</t>
  </si>
  <si>
    <t>Klemke-Pitek Monika</t>
  </si>
  <si>
    <t>C17</t>
  </si>
  <si>
    <t>Januszewski Arkadiusz</t>
  </si>
  <si>
    <t>C18</t>
  </si>
  <si>
    <t>Nauki o kulturze fizycznej</t>
  </si>
  <si>
    <t>Kostencki Andrzej</t>
  </si>
  <si>
    <t>C19</t>
  </si>
  <si>
    <t>C20</t>
  </si>
  <si>
    <t>Michalska Anna</t>
  </si>
  <si>
    <t>tutaj powinien być ktoś typowo od psychologii w sporcie np. Sybilski Zdzisław</t>
  </si>
  <si>
    <t>C21</t>
  </si>
  <si>
    <t>C22</t>
  </si>
  <si>
    <t>Teoria sportu</t>
  </si>
  <si>
    <t>C23</t>
  </si>
  <si>
    <t>Słomion Małgorzata</t>
  </si>
  <si>
    <t>Asystent</t>
  </si>
  <si>
    <t>C24</t>
  </si>
  <si>
    <t>Wichrowska Dorota / Żary-Sikorska Ewa</t>
  </si>
  <si>
    <t>C25</t>
  </si>
  <si>
    <t>C26</t>
  </si>
  <si>
    <t>Dahms Adam</t>
  </si>
  <si>
    <t>C27</t>
  </si>
  <si>
    <t xml:space="preserve">Targowska Małgorzata </t>
  </si>
  <si>
    <t>C28</t>
  </si>
  <si>
    <t xml:space="preserve">Wiśniewska Monika </t>
  </si>
  <si>
    <t>D1.1</t>
  </si>
  <si>
    <t>D1.2</t>
  </si>
  <si>
    <t>D1.3</t>
  </si>
  <si>
    <t>D1.4</t>
  </si>
  <si>
    <t>D1.5</t>
  </si>
  <si>
    <t>Źródła finansowania działalności sportowej</t>
  </si>
  <si>
    <t>D1.6</t>
  </si>
  <si>
    <t>Tomanek Mateusz</t>
  </si>
  <si>
    <t>dr inż.</t>
  </si>
  <si>
    <t>D1.7</t>
  </si>
  <si>
    <t>Posadzińska Iwona/Karaszewski Robert</t>
  </si>
  <si>
    <t>dr hab./prof. dr hab.</t>
  </si>
  <si>
    <t>D1.8</t>
  </si>
  <si>
    <t>D1.9</t>
  </si>
  <si>
    <t>D1.10</t>
  </si>
  <si>
    <t>D1.11</t>
  </si>
  <si>
    <t>Madaj Agnieszka</t>
  </si>
  <si>
    <t>D1.12</t>
  </si>
  <si>
    <t>Andruszkiewicz Krzysztof</t>
  </si>
  <si>
    <t>D2.1</t>
  </si>
  <si>
    <t>D2.2</t>
  </si>
  <si>
    <t>Posadzińska Iwona/Andruszkiewicz Krzysztof</t>
  </si>
  <si>
    <t>D2.3</t>
  </si>
  <si>
    <t>Schulz Maciej/Jóźwiak Marek</t>
  </si>
  <si>
    <t>dr/mgr</t>
  </si>
  <si>
    <t>D2.4</t>
  </si>
  <si>
    <t>Gotowska Małgorzata</t>
  </si>
  <si>
    <t>D2.5</t>
  </si>
  <si>
    <t>Andruszkiewicz Krzysztof/Schulz Maciej</t>
  </si>
  <si>
    <t>D2.6</t>
  </si>
  <si>
    <t>Andruszkiewicz Krzysztof/Jóźwiak Marek</t>
  </si>
  <si>
    <t>dr hab./mgr</t>
  </si>
  <si>
    <t>D2.7</t>
  </si>
  <si>
    <t>D2.8</t>
  </si>
  <si>
    <t>D2.9</t>
  </si>
  <si>
    <t>D2.10</t>
  </si>
  <si>
    <t>Krupcała Kinga</t>
  </si>
  <si>
    <t>D2.11</t>
  </si>
  <si>
    <t>Poz.</t>
  </si>
  <si>
    <t>Menedżer sportu</t>
  </si>
  <si>
    <t>A-C</t>
  </si>
  <si>
    <t xml:space="preserve">         razem A-C</t>
  </si>
  <si>
    <t xml:space="preserve">    suma ECTS</t>
  </si>
  <si>
    <t>D1</t>
  </si>
  <si>
    <t>Marketing w sporcie</t>
  </si>
  <si>
    <t xml:space="preserve">       razem D1</t>
  </si>
  <si>
    <t>D2</t>
  </si>
  <si>
    <t xml:space="preserve">        razem D2</t>
  </si>
  <si>
    <t>Plan studiów 
(obie specjalności)</t>
  </si>
  <si>
    <t>Zarządzanie w sporcie</t>
  </si>
  <si>
    <t>Menedżer Sportu/ Marketing w sporcie</t>
  </si>
  <si>
    <t>Lista przedmiotów do wyboru</t>
  </si>
  <si>
    <t>Przygotowanie i złożenie pracy dyplomowej oraz przygotowanie do egzaminu dyplomowego (do wyboru)</t>
  </si>
  <si>
    <t>Menadżer Sportu</t>
  </si>
  <si>
    <t>Podstawy marketinu sportowego</t>
  </si>
  <si>
    <t>MENEDŻER SPORTU/MARKETING W SPORCIE</t>
  </si>
  <si>
    <t xml:space="preserve">Język obcy kontynuowany do wyboru </t>
  </si>
  <si>
    <t>załącznik do uchwały nr 10/479 Senatu PBŚ z dnia 22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</si>
</sst>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"/>
  </numFmts>
  <fonts count="56" x14ac:knownFonts="1">
    <font>
      <sz val="10"/>
      <name val="Arial CE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8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u/>
      <sz val="12"/>
      <color theme="1"/>
      <name val="Cambria"/>
      <family val="1"/>
      <charset val="238"/>
    </font>
    <font>
      <b/>
      <sz val="28"/>
      <color theme="1"/>
      <name val="Cambria"/>
      <family val="1"/>
      <charset val="238"/>
    </font>
    <font>
      <vertAlign val="superscript"/>
      <sz val="12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9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444444"/>
      <name val="Calibri"/>
      <family val="2"/>
      <charset val="1"/>
    </font>
    <font>
      <sz val="12"/>
      <color rgb="FF000000"/>
      <name val="Cambria"/>
      <family val="1"/>
      <charset val="238"/>
    </font>
    <font>
      <u/>
      <sz val="10"/>
      <color theme="10"/>
      <name val="Arial CE"/>
      <charset val="238"/>
    </font>
    <font>
      <sz val="12"/>
      <name val="Cambria"/>
      <family val="1"/>
      <charset val="238"/>
    </font>
    <font>
      <b/>
      <sz val="12"/>
      <color rgb="FF000000"/>
      <name val="Cambria"/>
      <family val="1"/>
    </font>
    <font>
      <sz val="12"/>
      <color rgb="FFFF0000"/>
      <name val="Cambria"/>
      <family val="1"/>
      <charset val="238"/>
    </font>
    <font>
      <b/>
      <sz val="12"/>
      <color rgb="FF444444"/>
      <name val="Cambria"/>
      <family val="1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sz val="10"/>
      <color theme="0"/>
      <name val="Cambria"/>
      <family val="1"/>
      <charset val="238"/>
    </font>
    <font>
      <sz val="11"/>
      <name val="Cambria"/>
      <family val="1"/>
      <charset val="238"/>
    </font>
    <font>
      <sz val="10"/>
      <name val="Cambria"/>
      <family val="1"/>
      <charset val="238"/>
    </font>
    <font>
      <sz val="11"/>
      <color rgb="FF444444"/>
      <name val="Cambria"/>
      <family val="1"/>
      <charset val="238"/>
      <scheme val="maj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Arial CE"/>
      <charset val="238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444444"/>
      <name val="Calibri"/>
      <family val="2"/>
      <charset val="238"/>
    </font>
    <font>
      <sz val="12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i/>
      <sz val="12"/>
      <color theme="1"/>
      <name val="Cambria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ED7D31"/>
        <bgColor indexed="64"/>
      </patternFill>
    </fill>
  </fills>
  <borders count="1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9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5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4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left" vertical="center"/>
    </xf>
    <xf numFmtId="0" fontId="1" fillId="4" borderId="4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5" borderId="45" xfId="0" applyFont="1" applyFill="1" applyBorder="1" applyAlignment="1">
      <alignment vertical="center"/>
    </xf>
    <xf numFmtId="0" fontId="3" fillId="5" borderId="47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" fillId="0" borderId="34" xfId="0" applyFont="1" applyBorder="1" applyAlignment="1">
      <alignment horizontal="right" vertical="center"/>
    </xf>
    <xf numFmtId="0" fontId="16" fillId="0" borderId="0" xfId="0" quotePrefix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10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4" fillId="0" borderId="7" xfId="0" applyFont="1" applyBorder="1" applyAlignment="1">
      <alignment horizontal="right" vertical="center"/>
    </xf>
    <xf numFmtId="0" fontId="1" fillId="4" borderId="5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4" borderId="46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164" fontId="1" fillId="3" borderId="38" xfId="0" applyNumberFormat="1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0" borderId="58" xfId="0" applyFont="1" applyBorder="1" applyAlignment="1">
      <alignment horizontal="left" vertical="center"/>
    </xf>
    <xf numFmtId="0" fontId="1" fillId="0" borderId="102" xfId="0" applyFont="1" applyBorder="1" applyAlignment="1">
      <alignment horizontal="left" vertical="center"/>
    </xf>
    <xf numFmtId="0" fontId="17" fillId="0" borderId="0" xfId="0" applyFont="1"/>
    <xf numFmtId="0" fontId="0" fillId="0" borderId="103" xfId="0" applyBorder="1"/>
    <xf numFmtId="0" fontId="1" fillId="3" borderId="10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11" xfId="0" applyFont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14" xfId="0" applyFont="1" applyFill="1" applyBorder="1" applyAlignment="1">
      <alignment horizontal="center" vertical="center"/>
    </xf>
    <xf numFmtId="0" fontId="1" fillId="3" borderId="106" xfId="0" applyFont="1" applyFill="1" applyBorder="1" applyAlignment="1">
      <alignment horizontal="center" vertical="center"/>
    </xf>
    <xf numFmtId="0" fontId="1" fillId="3" borderId="115" xfId="0" applyFont="1" applyFill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116" xfId="0" applyFont="1" applyBorder="1" applyAlignment="1">
      <alignment horizontal="center" vertical="center"/>
    </xf>
    <xf numFmtId="0" fontId="1" fillId="3" borderId="116" xfId="0" applyFont="1" applyFill="1" applyBorder="1" applyAlignment="1">
      <alignment horizontal="center" vertical="center"/>
    </xf>
    <xf numFmtId="0" fontId="1" fillId="3" borderId="108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vertical="center"/>
    </xf>
    <xf numFmtId="0" fontId="1" fillId="7" borderId="78" xfId="0" applyFont="1" applyFill="1" applyBorder="1" applyAlignment="1">
      <alignment vertical="center"/>
    </xf>
    <xf numFmtId="0" fontId="1" fillId="3" borderId="59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1" fontId="6" fillId="0" borderId="46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117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0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3" borderId="119" xfId="0" applyFont="1" applyFill="1" applyBorder="1" applyAlignment="1">
      <alignment horizontal="center" vertical="center"/>
    </xf>
    <xf numFmtId="0" fontId="1" fillId="0" borderId="11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120" xfId="0" applyFont="1" applyBorder="1" applyAlignment="1">
      <alignment horizontal="center" vertical="center"/>
    </xf>
    <xf numFmtId="0" fontId="23" fillId="0" borderId="0" xfId="0" applyFont="1"/>
    <xf numFmtId="0" fontId="1" fillId="0" borderId="122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6" fillId="2" borderId="0" xfId="0" applyFont="1" applyFill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2" borderId="34" xfId="0" applyFont="1" applyFill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126" xfId="0" applyFont="1" applyBorder="1" applyAlignment="1">
      <alignment vertical="center"/>
    </xf>
    <xf numFmtId="0" fontId="16" fillId="0" borderId="34" xfId="0" applyFont="1" applyBorder="1" applyAlignment="1">
      <alignment horizontal="right" vertical="center"/>
    </xf>
    <xf numFmtId="0" fontId="1" fillId="3" borderId="13" xfId="0" applyFont="1" applyFill="1" applyBorder="1" applyAlignment="1">
      <alignment horizontal="center" vertical="center"/>
    </xf>
    <xf numFmtId="0" fontId="1" fillId="6" borderId="127" xfId="0" applyFont="1" applyFill="1" applyBorder="1" applyAlignment="1">
      <alignment horizontal="center" vertical="center"/>
    </xf>
    <xf numFmtId="0" fontId="1" fillId="3" borderId="12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7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5" fillId="0" borderId="128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6" fillId="12" borderId="129" xfId="0" applyFont="1" applyFill="1" applyBorder="1" applyAlignment="1">
      <alignment vertical="center"/>
    </xf>
    <xf numFmtId="0" fontId="3" fillId="5" borderId="130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9" fillId="0" borderId="0" xfId="0" applyFont="1"/>
    <xf numFmtId="0" fontId="3" fillId="0" borderId="2" xfId="0" applyFont="1" applyBorder="1"/>
    <xf numFmtId="0" fontId="3" fillId="0" borderId="33" xfId="0" applyFont="1" applyBorder="1"/>
    <xf numFmtId="0" fontId="3" fillId="0" borderId="4" xfId="0" applyFont="1" applyBorder="1"/>
    <xf numFmtId="0" fontId="16" fillId="2" borderId="129" xfId="0" applyFont="1" applyFill="1" applyBorder="1" applyAlignment="1">
      <alignment vertical="center"/>
    </xf>
    <xf numFmtId="0" fontId="3" fillId="0" borderId="7" xfId="0" applyFont="1" applyBorder="1"/>
    <xf numFmtId="0" fontId="3" fillId="0" borderId="35" xfId="0" applyFont="1" applyBorder="1"/>
    <xf numFmtId="0" fontId="31" fillId="0" borderId="0" xfId="0" applyFont="1"/>
    <xf numFmtId="0" fontId="31" fillId="0" borderId="103" xfId="0" applyFont="1" applyBorder="1"/>
    <xf numFmtId="0" fontId="32" fillId="3" borderId="103" xfId="0" applyFont="1" applyFill="1" applyBorder="1" applyAlignment="1">
      <alignment horizontal="center" vertical="center"/>
    </xf>
    <xf numFmtId="0" fontId="32" fillId="0" borderId="103" xfId="0" applyFont="1" applyBorder="1" applyAlignment="1">
      <alignment horizontal="center" vertical="center"/>
    </xf>
    <xf numFmtId="0" fontId="32" fillId="0" borderId="105" xfId="0" applyFont="1" applyBorder="1" applyAlignment="1">
      <alignment horizontal="center" vertical="center"/>
    </xf>
    <xf numFmtId="0" fontId="31" fillId="0" borderId="150" xfId="0" applyFont="1" applyBorder="1"/>
    <xf numFmtId="0" fontId="32" fillId="0" borderId="23" xfId="0" applyFont="1" applyBorder="1" applyAlignment="1">
      <alignment horizontal="left" vertical="center" wrapText="1"/>
    </xf>
    <xf numFmtId="0" fontId="32" fillId="0" borderId="23" xfId="0" applyFont="1" applyBorder="1" applyAlignment="1">
      <alignment vertical="center" wrapText="1"/>
    </xf>
    <xf numFmtId="0" fontId="32" fillId="0" borderId="75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0" fillId="0" borderId="152" xfId="0" applyFont="1" applyBorder="1" applyAlignment="1">
      <alignment horizontal="center" vertical="center" wrapText="1"/>
    </xf>
    <xf numFmtId="0" fontId="30" fillId="0" borderId="100" xfId="0" applyFont="1" applyBorder="1" applyAlignment="1">
      <alignment horizontal="center" vertical="center" wrapText="1"/>
    </xf>
    <xf numFmtId="0" fontId="30" fillId="0" borderId="153" xfId="0" applyFont="1" applyBorder="1" applyAlignment="1">
      <alignment horizontal="center" vertical="center" wrapText="1"/>
    </xf>
    <xf numFmtId="0" fontId="32" fillId="0" borderId="19" xfId="0" applyFont="1" applyBorder="1" applyAlignment="1">
      <alignment vertical="center" wrapText="1"/>
    </xf>
    <xf numFmtId="0" fontId="30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2" fillId="3" borderId="23" xfId="0" applyFont="1" applyFill="1" applyBorder="1" applyAlignment="1">
      <alignment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31" fillId="0" borderId="75" xfId="0" applyFont="1" applyBorder="1" applyAlignment="1">
      <alignment horizontal="center" vertical="center" wrapText="1"/>
    </xf>
    <xf numFmtId="0" fontId="31" fillId="0" borderId="125" xfId="0" applyFont="1" applyBorder="1" applyAlignment="1">
      <alignment horizontal="center" vertical="center" wrapText="1"/>
    </xf>
    <xf numFmtId="0" fontId="34" fillId="0" borderId="23" xfId="0" applyFont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1" fillId="10" borderId="58" xfId="0" applyFont="1" applyFill="1" applyBorder="1" applyAlignment="1">
      <alignment horizontal="left" vertical="center"/>
    </xf>
    <xf numFmtId="0" fontId="1" fillId="10" borderId="94" xfId="0" applyFont="1" applyFill="1" applyBorder="1" applyAlignment="1">
      <alignment horizontal="left" vertical="center"/>
    </xf>
    <xf numFmtId="0" fontId="1" fillId="3" borderId="154" xfId="0" applyFont="1" applyFill="1" applyBorder="1" applyAlignment="1">
      <alignment horizontal="center" vertical="center"/>
    </xf>
    <xf numFmtId="0" fontId="31" fillId="0" borderId="150" xfId="0" applyFont="1" applyBorder="1" applyAlignment="1">
      <alignment horizontal="center" vertical="center"/>
    </xf>
    <xf numFmtId="0" fontId="0" fillId="0" borderId="103" xfId="0" applyBorder="1" applyAlignment="1">
      <alignment horizontal="left" vertical="center"/>
    </xf>
    <xf numFmtId="0" fontId="0" fillId="0" borderId="103" xfId="0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151" xfId="0" applyFont="1" applyBorder="1" applyAlignment="1">
      <alignment horizontal="center" vertical="center" wrapText="1"/>
    </xf>
    <xf numFmtId="0" fontId="37" fillId="0" borderId="0" xfId="0" applyFont="1"/>
    <xf numFmtId="0" fontId="37" fillId="0" borderId="0" xfId="0" applyFont="1" applyAlignment="1">
      <alignment vertical="center"/>
    </xf>
    <xf numFmtId="0" fontId="39" fillId="3" borderId="69" xfId="0" applyFont="1" applyFill="1" applyBorder="1" applyAlignment="1">
      <alignment horizontal="center" vertical="center"/>
    </xf>
    <xf numFmtId="0" fontId="39" fillId="3" borderId="59" xfId="0" applyFont="1" applyFill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40" fillId="0" borderId="104" xfId="0" applyFont="1" applyBorder="1" applyAlignment="1">
      <alignment vertical="center"/>
    </xf>
    <xf numFmtId="0" fontId="40" fillId="0" borderId="121" xfId="0" applyFont="1" applyBorder="1"/>
    <xf numFmtId="0" fontId="40" fillId="0" borderId="103" xfId="0" applyFont="1" applyBorder="1"/>
    <xf numFmtId="0" fontId="39" fillId="3" borderId="136" xfId="0" applyFont="1" applyFill="1" applyBorder="1" applyAlignment="1">
      <alignment horizontal="center" vertical="center"/>
    </xf>
    <xf numFmtId="0" fontId="39" fillId="0" borderId="137" xfId="0" applyFont="1" applyBorder="1" applyAlignment="1">
      <alignment horizontal="center" vertical="center"/>
    </xf>
    <xf numFmtId="0" fontId="40" fillId="0" borderId="103" xfId="0" applyFont="1" applyBorder="1" applyAlignment="1">
      <alignment vertical="center"/>
    </xf>
    <xf numFmtId="0" fontId="40" fillId="0" borderId="139" xfId="0" applyFont="1" applyBorder="1" applyAlignment="1">
      <alignment vertic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/>
    </xf>
    <xf numFmtId="10" fontId="37" fillId="0" borderId="0" xfId="0" applyNumberFormat="1" applyFont="1"/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center"/>
    </xf>
    <xf numFmtId="0" fontId="49" fillId="0" borderId="0" xfId="0" applyFont="1"/>
    <xf numFmtId="0" fontId="47" fillId="10" borderId="0" xfId="0" applyFont="1" applyFill="1"/>
    <xf numFmtId="0" fontId="39" fillId="10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46" fillId="11" borderId="0" xfId="0" applyFont="1" applyFill="1" applyAlignment="1">
      <alignment horizontal="left" vertical="center"/>
    </xf>
    <xf numFmtId="0" fontId="39" fillId="11" borderId="0" xfId="0" applyFont="1" applyFill="1" applyAlignment="1">
      <alignment horizontal="left" vertical="center"/>
    </xf>
    <xf numFmtId="0" fontId="39" fillId="3" borderId="95" xfId="0" applyFont="1" applyFill="1" applyBorder="1" applyAlignment="1">
      <alignment horizontal="center" vertical="center"/>
    </xf>
    <xf numFmtId="0" fontId="0" fillId="0" borderId="103" xfId="0" applyBorder="1" applyAlignment="1">
      <alignment horizontal="center" vertical="center" wrapText="1"/>
    </xf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147" xfId="0" applyFont="1" applyBorder="1" applyAlignment="1">
      <alignment horizontal="center" vertical="center"/>
    </xf>
    <xf numFmtId="0" fontId="52" fillId="0" borderId="148" xfId="0" applyFont="1" applyBorder="1" applyAlignment="1">
      <alignment horizontal="center" vertical="center"/>
    </xf>
    <xf numFmtId="0" fontId="52" fillId="0" borderId="149" xfId="0" applyFont="1" applyBorder="1" applyAlignment="1">
      <alignment horizontal="center" vertical="center"/>
    </xf>
    <xf numFmtId="0" fontId="51" fillId="0" borderId="145" xfId="0" applyFont="1" applyBorder="1" applyAlignment="1">
      <alignment vertical="center"/>
    </xf>
    <xf numFmtId="0" fontId="40" fillId="0" borderId="109" xfId="0" applyFont="1" applyBorder="1" applyAlignment="1">
      <alignment vertical="center"/>
    </xf>
    <xf numFmtId="0" fontId="40" fillId="0" borderId="109" xfId="0" applyFont="1" applyBorder="1" applyAlignment="1">
      <alignment horizontal="center" vertical="center"/>
    </xf>
    <xf numFmtId="0" fontId="40" fillId="0" borderId="109" xfId="0" applyFont="1" applyBorder="1"/>
    <xf numFmtId="0" fontId="40" fillId="0" borderId="146" xfId="0" applyFont="1" applyBorder="1"/>
    <xf numFmtId="0" fontId="51" fillId="0" borderId="138" xfId="0" applyFont="1" applyBorder="1" applyAlignment="1">
      <alignment vertical="center"/>
    </xf>
    <xf numFmtId="0" fontId="40" fillId="0" borderId="103" xfId="0" applyFont="1" applyBorder="1" applyAlignment="1">
      <alignment horizontal="center" vertical="center"/>
    </xf>
    <xf numFmtId="0" fontId="40" fillId="0" borderId="139" xfId="0" applyFont="1" applyBorder="1"/>
    <xf numFmtId="0" fontId="40" fillId="3" borderId="103" xfId="0" applyFont="1" applyFill="1" applyBorder="1" applyAlignment="1">
      <alignment horizontal="center" vertical="center"/>
    </xf>
    <xf numFmtId="0" fontId="51" fillId="0" borderId="138" xfId="0" applyFont="1" applyBorder="1"/>
    <xf numFmtId="0" fontId="40" fillId="0" borderId="105" xfId="0" applyFont="1" applyBorder="1" applyAlignment="1">
      <alignment vertical="center"/>
    </xf>
    <xf numFmtId="0" fontId="40" fillId="0" borderId="104" xfId="0" applyFont="1" applyBorder="1" applyAlignment="1">
      <alignment horizontal="center" vertical="center"/>
    </xf>
    <xf numFmtId="0" fontId="40" fillId="0" borderId="121" xfId="0" applyFont="1" applyBorder="1" applyAlignment="1">
      <alignment wrapText="1"/>
    </xf>
    <xf numFmtId="0" fontId="40" fillId="3" borderId="103" xfId="0" applyFont="1" applyFill="1" applyBorder="1" applyAlignment="1">
      <alignment vertical="top" wrapText="1"/>
    </xf>
    <xf numFmtId="0" fontId="40" fillId="0" borderId="121" xfId="0" applyFont="1" applyBorder="1" applyAlignment="1">
      <alignment vertical="center"/>
    </xf>
    <xf numFmtId="0" fontId="51" fillId="0" borderId="140" xfId="0" applyFont="1" applyBorder="1" applyAlignment="1">
      <alignment vertical="center"/>
    </xf>
    <xf numFmtId="0" fontId="40" fillId="0" borderId="105" xfId="0" applyFont="1" applyBorder="1" applyAlignment="1">
      <alignment horizontal="center" vertical="center"/>
    </xf>
    <xf numFmtId="0" fontId="40" fillId="0" borderId="141" xfId="0" applyFont="1" applyBorder="1" applyAlignment="1">
      <alignment vertical="center"/>
    </xf>
    <xf numFmtId="0" fontId="40" fillId="0" borderId="105" xfId="0" applyFont="1" applyBorder="1"/>
    <xf numFmtId="0" fontId="51" fillId="0" borderId="142" xfId="0" applyFont="1" applyBorder="1" applyAlignment="1">
      <alignment vertical="center"/>
    </xf>
    <xf numFmtId="0" fontId="40" fillId="0" borderId="143" xfId="0" applyFont="1" applyBorder="1"/>
    <xf numFmtId="0" fontId="40" fillId="0" borderId="143" xfId="0" applyFont="1" applyBorder="1" applyAlignment="1">
      <alignment horizontal="center" vertical="center"/>
    </xf>
    <xf numFmtId="0" fontId="40" fillId="0" borderId="155" xfId="0" applyFont="1" applyBorder="1" applyAlignment="1">
      <alignment vertical="center"/>
    </xf>
    <xf numFmtId="0" fontId="40" fillId="0" borderId="143" xfId="0" applyFont="1" applyBorder="1" applyAlignment="1">
      <alignment vertical="center"/>
    </xf>
    <xf numFmtId="0" fontId="40" fillId="0" borderId="144" xfId="0" applyFont="1" applyBorder="1" applyAlignment="1">
      <alignment vertical="center"/>
    </xf>
    <xf numFmtId="0" fontId="0" fillId="0" borderId="156" xfId="0" applyBorder="1" applyAlignment="1">
      <alignment horizontal="center"/>
    </xf>
    <xf numFmtId="0" fontId="0" fillId="0" borderId="156" xfId="0" applyBorder="1"/>
    <xf numFmtId="0" fontId="53" fillId="0" borderId="103" xfId="0" applyFont="1" applyBorder="1"/>
    <xf numFmtId="0" fontId="53" fillId="0" borderId="103" xfId="0" applyFont="1" applyBorder="1" applyAlignment="1">
      <alignment horizontal="center" vertical="center"/>
    </xf>
    <xf numFmtId="0" fontId="54" fillId="0" borderId="0" xfId="0" applyFont="1"/>
    <xf numFmtId="0" fontId="54" fillId="0" borderId="103" xfId="0" applyFont="1" applyBorder="1"/>
    <xf numFmtId="0" fontId="54" fillId="0" borderId="103" xfId="0" applyFont="1" applyBorder="1" applyAlignment="1">
      <alignment horizontal="center" vertical="center"/>
    </xf>
    <xf numFmtId="2" fontId="54" fillId="0" borderId="0" xfId="0" applyNumberFormat="1" applyFont="1"/>
    <xf numFmtId="0" fontId="38" fillId="0" borderId="103" xfId="0" applyFont="1" applyBorder="1" applyAlignment="1">
      <alignment horizontal="center" vertical="center"/>
    </xf>
    <xf numFmtId="0" fontId="38" fillId="0" borderId="103" xfId="0" applyFont="1" applyBorder="1"/>
    <xf numFmtId="0" fontId="38" fillId="0" borderId="103" xfId="0" applyFont="1" applyBorder="1" applyAlignment="1">
      <alignment horizontal="center"/>
    </xf>
    <xf numFmtId="0" fontId="37" fillId="0" borderId="103" xfId="0" applyFont="1" applyBorder="1" applyAlignment="1">
      <alignment horizontal="center" vertical="center"/>
    </xf>
    <xf numFmtId="0" fontId="37" fillId="0" borderId="103" xfId="0" applyFont="1" applyBorder="1" applyAlignment="1">
      <alignment vertical="center"/>
    </xf>
    <xf numFmtId="0" fontId="17" fillId="0" borderId="103" xfId="0" quotePrefix="1" applyFont="1" applyBorder="1" applyAlignment="1">
      <alignment horizontal="center" vertical="center"/>
    </xf>
    <xf numFmtId="0" fontId="17" fillId="0" borderId="103" xfId="0" quotePrefix="1" applyFont="1" applyBorder="1" applyAlignment="1">
      <alignment horizontal="center"/>
    </xf>
    <xf numFmtId="0" fontId="37" fillId="0" borderId="105" xfId="0" applyFont="1" applyBorder="1" applyAlignment="1">
      <alignment horizontal="center" vertical="center"/>
    </xf>
    <xf numFmtId="0" fontId="37" fillId="0" borderId="157" xfId="0" applyFont="1" applyBorder="1" applyAlignment="1">
      <alignment horizontal="center" vertical="center"/>
    </xf>
    <xf numFmtId="0" fontId="37" fillId="0" borderId="109" xfId="0" applyFont="1" applyBorder="1" applyAlignment="1">
      <alignment horizontal="center" vertical="center"/>
    </xf>
    <xf numFmtId="0" fontId="37" fillId="0" borderId="103" xfId="0" applyFont="1" applyBorder="1"/>
    <xf numFmtId="0" fontId="37" fillId="0" borderId="103" xfId="0" applyFont="1" applyBorder="1" applyAlignment="1">
      <alignment horizontal="center"/>
    </xf>
    <xf numFmtId="165" fontId="37" fillId="0" borderId="103" xfId="0" applyNumberFormat="1" applyFont="1" applyBorder="1" applyAlignment="1">
      <alignment horizontal="center"/>
    </xf>
    <xf numFmtId="0" fontId="38" fillId="0" borderId="103" xfId="0" applyFont="1" applyBorder="1" applyAlignment="1">
      <alignment vertical="center"/>
    </xf>
    <xf numFmtId="0" fontId="38" fillId="0" borderId="103" xfId="0" applyFont="1" applyBorder="1" applyAlignment="1">
      <alignment horizontal="center" wrapText="1"/>
    </xf>
    <xf numFmtId="165" fontId="37" fillId="0" borderId="105" xfId="0" applyNumberFormat="1" applyFont="1" applyBorder="1" applyAlignment="1">
      <alignment horizontal="center"/>
    </xf>
    <xf numFmtId="0" fontId="55" fillId="0" borderId="0" xfId="0" applyFont="1" applyAlignment="1">
      <alignment vertical="center"/>
    </xf>
    <xf numFmtId="0" fontId="1" fillId="9" borderId="24" xfId="0" applyFont="1" applyFill="1" applyBorder="1" applyAlignment="1">
      <alignment horizontal="left" vertical="center"/>
    </xf>
    <xf numFmtId="0" fontId="1" fillId="9" borderId="78" xfId="0" applyFont="1" applyFill="1" applyBorder="1" applyAlignment="1">
      <alignment horizontal="left" vertical="center"/>
    </xf>
    <xf numFmtId="0" fontId="1" fillId="7" borderId="24" xfId="0" applyFont="1" applyFill="1" applyBorder="1" applyAlignment="1">
      <alignment horizontal="left" vertical="center"/>
    </xf>
    <xf numFmtId="0" fontId="1" fillId="7" borderId="78" xfId="0" applyFont="1" applyFill="1" applyBorder="1" applyAlignment="1">
      <alignment horizontal="left" vertical="center"/>
    </xf>
    <xf numFmtId="0" fontId="1" fillId="10" borderId="24" xfId="0" applyFont="1" applyFill="1" applyBorder="1" applyAlignment="1">
      <alignment horizontal="left" vertical="center"/>
    </xf>
    <xf numFmtId="0" fontId="1" fillId="10" borderId="78" xfId="0" applyFont="1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6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3" fillId="5" borderId="80" xfId="0" applyFont="1" applyFill="1" applyBorder="1" applyAlignment="1">
      <alignment horizontal="right" vertical="center"/>
    </xf>
    <xf numFmtId="0" fontId="13" fillId="5" borderId="81" xfId="0" applyFont="1" applyFill="1" applyBorder="1" applyAlignment="1">
      <alignment horizontal="right" vertical="center"/>
    </xf>
    <xf numFmtId="0" fontId="13" fillId="5" borderId="7" xfId="0" applyFont="1" applyFill="1" applyBorder="1" applyAlignment="1">
      <alignment horizontal="right" vertical="center"/>
    </xf>
    <xf numFmtId="0" fontId="13" fillId="5" borderId="8" xfId="0" applyFont="1" applyFill="1" applyBorder="1" applyAlignment="1">
      <alignment horizontal="right" vertical="center"/>
    </xf>
    <xf numFmtId="0" fontId="14" fillId="5" borderId="82" xfId="0" applyFont="1" applyFill="1" applyBorder="1" applyAlignment="1">
      <alignment horizontal="center" vertical="center"/>
    </xf>
    <xf numFmtId="0" fontId="14" fillId="5" borderId="83" xfId="0" applyFont="1" applyFill="1" applyBorder="1" applyAlignment="1">
      <alignment horizontal="center" vertical="center"/>
    </xf>
    <xf numFmtId="0" fontId="14" fillId="5" borderId="84" xfId="0" applyFont="1" applyFill="1" applyBorder="1" applyAlignment="1">
      <alignment horizontal="center" vertical="center"/>
    </xf>
    <xf numFmtId="0" fontId="14" fillId="5" borderId="74" xfId="0" applyFont="1" applyFill="1" applyBorder="1" applyAlignment="1">
      <alignment horizontal="center" vertical="center"/>
    </xf>
    <xf numFmtId="0" fontId="14" fillId="5" borderId="85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/>
    </xf>
    <xf numFmtId="0" fontId="3" fillId="5" borderId="87" xfId="0" applyFont="1" applyFill="1" applyBorder="1" applyAlignment="1">
      <alignment horizontal="center" vertical="center"/>
    </xf>
    <xf numFmtId="0" fontId="3" fillId="5" borderId="88" xfId="0" applyFont="1" applyFill="1" applyBorder="1" applyAlignment="1">
      <alignment horizontal="center" vertical="center"/>
    </xf>
    <xf numFmtId="0" fontId="3" fillId="5" borderId="89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left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9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14" fillId="5" borderId="86" xfId="0" applyFont="1" applyFill="1" applyBorder="1" applyAlignment="1">
      <alignment horizontal="center" vertical="center"/>
    </xf>
    <xf numFmtId="0" fontId="16" fillId="5" borderId="65" xfId="0" applyFont="1" applyFill="1" applyBorder="1" applyAlignment="1">
      <alignment horizontal="center" vertical="center"/>
    </xf>
    <xf numFmtId="0" fontId="16" fillId="5" borderId="7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7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1" fillId="0" borderId="6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3" fillId="0" borderId="63" xfId="0" applyFont="1" applyBorder="1" applyAlignment="1">
      <alignment horizontal="center" vertical="center" textRotation="90" wrapText="1"/>
    </xf>
    <xf numFmtId="0" fontId="3" fillId="0" borderId="64" xfId="0" applyFont="1" applyBorder="1" applyAlignment="1">
      <alignment horizontal="center" vertical="center" textRotation="90" wrapText="1"/>
    </xf>
    <xf numFmtId="0" fontId="3" fillId="0" borderId="65" xfId="0" applyFont="1" applyBorder="1" applyAlignment="1">
      <alignment horizontal="center" vertical="center" textRotation="90" wrapText="1"/>
    </xf>
    <xf numFmtId="0" fontId="3" fillId="0" borderId="6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1" fillId="9" borderId="39" xfId="0" applyFont="1" applyFill="1" applyBorder="1" applyAlignment="1">
      <alignment horizontal="left" vertical="center"/>
    </xf>
    <xf numFmtId="0" fontId="1" fillId="10" borderId="24" xfId="0" applyFont="1" applyFill="1" applyBorder="1" applyAlignment="1">
      <alignment vertical="center"/>
    </xf>
    <xf numFmtId="0" fontId="1" fillId="10" borderId="78" xfId="0" applyFont="1" applyFill="1" applyBorder="1" applyAlignment="1">
      <alignment vertical="center"/>
    </xf>
    <xf numFmtId="0" fontId="1" fillId="9" borderId="24" xfId="0" applyFont="1" applyFill="1" applyBorder="1" applyAlignment="1">
      <alignment vertical="center"/>
    </xf>
    <xf numFmtId="0" fontId="1" fillId="9" borderId="78" xfId="0" applyFont="1" applyFill="1" applyBorder="1" applyAlignment="1">
      <alignment vertical="center"/>
    </xf>
    <xf numFmtId="0" fontId="1" fillId="7" borderId="24" xfId="0" applyFont="1" applyFill="1" applyBorder="1" applyAlignment="1">
      <alignment vertical="center"/>
    </xf>
    <xf numFmtId="0" fontId="1" fillId="7" borderId="78" xfId="0" applyFont="1" applyFill="1" applyBorder="1" applyAlignment="1">
      <alignment vertical="center"/>
    </xf>
    <xf numFmtId="0" fontId="1" fillId="9" borderId="58" xfId="0" applyFont="1" applyFill="1" applyBorder="1" applyAlignment="1">
      <alignment horizontal="left" vertical="center"/>
    </xf>
    <xf numFmtId="0" fontId="1" fillId="9" borderId="102" xfId="0" applyFont="1" applyFill="1" applyBorder="1" applyAlignment="1">
      <alignment horizontal="left" vertical="center"/>
    </xf>
    <xf numFmtId="0" fontId="1" fillId="9" borderId="103" xfId="0" applyFont="1" applyFill="1" applyBorder="1" applyAlignment="1">
      <alignment horizontal="left" vertical="top" wrapText="1"/>
    </xf>
    <xf numFmtId="0" fontId="1" fillId="9" borderId="118" xfId="0" applyFont="1" applyFill="1" applyBorder="1" applyAlignment="1">
      <alignment horizontal="left" vertical="top" wrapText="1"/>
    </xf>
    <xf numFmtId="0" fontId="3" fillId="0" borderId="58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/>
    </xf>
    <xf numFmtId="0" fontId="1" fillId="7" borderId="112" xfId="0" applyFont="1" applyFill="1" applyBorder="1" applyAlignment="1">
      <alignment horizontal="left" vertical="center"/>
    </xf>
    <xf numFmtId="0" fontId="1" fillId="7" borderId="113" xfId="0" applyFont="1" applyFill="1" applyBorder="1" applyAlignment="1">
      <alignment horizontal="left" vertical="center"/>
    </xf>
    <xf numFmtId="0" fontId="18" fillId="10" borderId="17" xfId="0" applyFont="1" applyFill="1" applyBorder="1" applyAlignment="1">
      <alignment horizontal="left" vertical="center"/>
    </xf>
    <xf numFmtId="0" fontId="18" fillId="10" borderId="110" xfId="0" applyFont="1" applyFill="1" applyBorder="1" applyAlignment="1">
      <alignment horizontal="left" vertical="center"/>
    </xf>
    <xf numFmtId="0" fontId="1" fillId="7" borderId="106" xfId="0" applyFont="1" applyFill="1" applyBorder="1" applyAlignment="1">
      <alignment horizontal="left" vertical="center"/>
    </xf>
    <xf numFmtId="0" fontId="1" fillId="7" borderId="107" xfId="0" applyFont="1" applyFill="1" applyBorder="1" applyAlignment="1">
      <alignment horizontal="left" vertical="center"/>
    </xf>
    <xf numFmtId="0" fontId="18" fillId="10" borderId="24" xfId="0" applyFont="1" applyFill="1" applyBorder="1" applyAlignment="1">
      <alignment horizontal="left" vertical="center"/>
    </xf>
    <xf numFmtId="0" fontId="18" fillId="10" borderId="78" xfId="0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1" fillId="7" borderId="110" xfId="0" applyFont="1" applyFill="1" applyBorder="1" applyAlignment="1">
      <alignment horizontal="left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0" borderId="8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77" xfId="0" applyFont="1" applyBorder="1" applyAlignment="1">
      <alignment horizontal="left" vertical="center"/>
    </xf>
    <xf numFmtId="0" fontId="14" fillId="5" borderId="73" xfId="0" applyFont="1" applyFill="1" applyBorder="1" applyAlignment="1">
      <alignment horizontal="center" vertical="center"/>
    </xf>
    <xf numFmtId="0" fontId="1" fillId="4" borderId="99" xfId="0" applyFont="1" applyFill="1" applyBorder="1" applyAlignment="1">
      <alignment horizontal="left" vertical="center"/>
    </xf>
    <xf numFmtId="0" fontId="1" fillId="4" borderId="100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6" xfId="0" applyFont="1" applyFill="1" applyBorder="1" applyAlignment="1">
      <alignment horizontal="left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" fillId="0" borderId="29" xfId="0" applyFont="1" applyBorder="1" applyAlignment="1">
      <alignment horizontal="left" vertical="center"/>
    </xf>
    <xf numFmtId="0" fontId="1" fillId="0" borderId="79" xfId="0" applyFont="1" applyBorder="1" applyAlignment="1">
      <alignment horizontal="left" vertical="center"/>
    </xf>
    <xf numFmtId="0" fontId="14" fillId="5" borderId="124" xfId="0" applyFont="1" applyFill="1" applyBorder="1" applyAlignment="1">
      <alignment horizontal="center" vertical="center"/>
    </xf>
    <xf numFmtId="0" fontId="14" fillId="5" borderId="68" xfId="0" applyFont="1" applyFill="1" applyBorder="1" applyAlignment="1">
      <alignment horizontal="center" vertical="center"/>
    </xf>
    <xf numFmtId="0" fontId="14" fillId="5" borderId="6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129" xfId="0" applyFont="1" applyBorder="1" applyAlignment="1">
      <alignment horizontal="center" vertical="center"/>
    </xf>
    <xf numFmtId="0" fontId="14" fillId="0" borderId="131" xfId="0" applyFont="1" applyBorder="1" applyAlignment="1">
      <alignment horizontal="center" vertical="center"/>
    </xf>
    <xf numFmtId="0" fontId="14" fillId="0" borderId="93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134" xfId="0" applyFont="1" applyBorder="1" applyAlignment="1">
      <alignment horizontal="center" vertical="center"/>
    </xf>
    <xf numFmtId="0" fontId="14" fillId="0" borderId="1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5" borderId="132" xfId="0" applyFont="1" applyFill="1" applyBorder="1" applyAlignment="1">
      <alignment horizontal="center" vertical="center"/>
    </xf>
    <xf numFmtId="0" fontId="16" fillId="5" borderId="131" xfId="0" applyFont="1" applyFill="1" applyBorder="1" applyAlignment="1">
      <alignment horizontal="center" vertical="center"/>
    </xf>
    <xf numFmtId="0" fontId="14" fillId="5" borderId="133" xfId="0" applyFont="1" applyFill="1" applyBorder="1" applyAlignment="1">
      <alignment horizontal="center" vertical="center"/>
    </xf>
    <xf numFmtId="0" fontId="16" fillId="5" borderId="71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0" fontId="38" fillId="0" borderId="103" xfId="0" applyFont="1" applyBorder="1" applyAlignment="1">
      <alignment horizont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L291"/>
  <sheetViews>
    <sheetView tabSelected="1" view="pageBreakPreview" zoomScale="55" zoomScaleNormal="55" zoomScaleSheetLayoutView="55" zoomScalePageLayoutView="51" workbookViewId="0">
      <selection activeCell="V14" sqref="V14"/>
    </sheetView>
  </sheetViews>
  <sheetFormatPr defaultColWidth="9.109375" defaultRowHeight="12.75" customHeight="1" x14ac:dyDescent="0.25"/>
  <cols>
    <col min="1" max="1" width="4.44140625" style="3" customWidth="1"/>
    <col min="2" max="2" width="9.109375" style="3"/>
    <col min="3" max="3" width="57.88671875" style="3" customWidth="1"/>
    <col min="4" max="6" width="5.6640625" style="3" customWidth="1"/>
    <col min="7" max="7" width="7.6640625" style="3" customWidth="1"/>
    <col min="8" max="8" width="10.33203125" style="3" customWidth="1"/>
    <col min="9" max="11" width="7.6640625" style="3" customWidth="1"/>
    <col min="12" max="34" width="4" style="3" customWidth="1"/>
    <col min="35" max="35" width="5.33203125" style="3" customWidth="1"/>
    <col min="36" max="37" width="9.109375" style="3" customWidth="1"/>
    <col min="38" max="38" width="9.109375" style="136"/>
    <col min="39" max="16384" width="9.109375" style="3"/>
  </cols>
  <sheetData>
    <row r="3" spans="2:28" ht="15" x14ac:dyDescent="0.25">
      <c r="B3" s="2"/>
      <c r="C3" s="2"/>
      <c r="D3" s="2"/>
      <c r="E3" s="2"/>
      <c r="F3" s="2"/>
      <c r="G3" s="2"/>
      <c r="H3" s="2"/>
      <c r="I3" s="345" t="s">
        <v>422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2:28" ht="13.2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2:28" ht="22.8" x14ac:dyDescent="0.25">
      <c r="B5" s="7"/>
      <c r="C5" s="8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9"/>
    </row>
    <row r="6" spans="2:28" ht="13.2" x14ac:dyDescent="0.25"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9"/>
    </row>
    <row r="7" spans="2:28" ht="17.399999999999999" x14ac:dyDescent="0.25">
      <c r="B7" s="7"/>
      <c r="C7" s="10" t="s">
        <v>1</v>
      </c>
      <c r="D7" s="10" t="s">
        <v>2</v>
      </c>
      <c r="E7" s="11"/>
      <c r="F7" s="10"/>
      <c r="G7" s="10"/>
      <c r="H7" s="10"/>
      <c r="I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9"/>
    </row>
    <row r="8" spans="2:28" ht="17.399999999999999" x14ac:dyDescent="0.25">
      <c r="B8" s="7"/>
      <c r="C8" s="10" t="s">
        <v>3</v>
      </c>
      <c r="D8" s="10" t="s">
        <v>420</v>
      </c>
      <c r="E8" s="11"/>
      <c r="F8" s="10"/>
      <c r="G8" s="10"/>
      <c r="H8" s="10"/>
      <c r="I8" s="1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9"/>
    </row>
    <row r="9" spans="2:28" ht="20.399999999999999" x14ac:dyDescent="0.25">
      <c r="B9" s="7"/>
      <c r="C9" s="12" t="s">
        <v>4</v>
      </c>
      <c r="D9" s="142" t="s">
        <v>5</v>
      </c>
      <c r="E9" s="2"/>
      <c r="F9" s="14"/>
      <c r="G9" s="14"/>
      <c r="H9" s="14"/>
      <c r="I9" s="14"/>
      <c r="J9" s="14"/>
      <c r="K9" s="2"/>
      <c r="L9" s="2"/>
      <c r="M9" s="2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2"/>
      <c r="AB9" s="9"/>
    </row>
    <row r="10" spans="2:28" ht="20.399999999999999" x14ac:dyDescent="0.25">
      <c r="B10" s="7"/>
      <c r="C10" s="12" t="s">
        <v>6</v>
      </c>
      <c r="D10" s="14" t="s">
        <v>7</v>
      </c>
      <c r="E10" s="2"/>
      <c r="F10" s="14"/>
      <c r="G10" s="14"/>
      <c r="H10" s="14"/>
      <c r="I10" s="14"/>
      <c r="J10" s="14"/>
      <c r="K10" s="2"/>
      <c r="L10" s="2"/>
      <c r="M10" s="2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9"/>
    </row>
    <row r="11" spans="2:28" ht="20.399999999999999" x14ac:dyDescent="0.25">
      <c r="B11" s="7"/>
      <c r="C11" s="12" t="s">
        <v>8</v>
      </c>
      <c r="D11" s="143" t="s">
        <v>9</v>
      </c>
      <c r="E11" s="2"/>
      <c r="F11" s="14"/>
      <c r="G11" s="14"/>
      <c r="H11" s="14"/>
      <c r="I11" s="14"/>
      <c r="J11" s="14"/>
      <c r="K11" s="2"/>
      <c r="L11" s="2"/>
      <c r="M11" s="2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2"/>
      <c r="AB11" s="9"/>
    </row>
    <row r="12" spans="2:28" ht="20.399999999999999" x14ac:dyDescent="0.25">
      <c r="B12" s="7"/>
      <c r="C12" s="2"/>
      <c r="D12" s="2"/>
      <c r="E12" s="2"/>
      <c r="F12" s="2"/>
      <c r="G12" s="2"/>
      <c r="H12" s="2"/>
      <c r="I12" s="2"/>
      <c r="J12" s="14"/>
      <c r="K12" s="2"/>
      <c r="L12" s="2"/>
      <c r="M12" s="2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2"/>
      <c r="AB12" s="9"/>
    </row>
    <row r="13" spans="2:28" ht="21" thickBot="1" x14ac:dyDescent="0.3">
      <c r="B13" s="7"/>
      <c r="C13" s="15"/>
      <c r="D13" s="15"/>
      <c r="E13" s="15"/>
      <c r="F13" s="15"/>
      <c r="G13" s="15"/>
      <c r="H13" s="15"/>
      <c r="I13" s="15"/>
      <c r="J13" s="15"/>
      <c r="K13" s="2"/>
      <c r="L13" s="2"/>
      <c r="M13" s="2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2"/>
      <c r="AB13" s="9"/>
    </row>
    <row r="14" spans="2:28" ht="63.6" customHeight="1" thickBot="1" x14ac:dyDescent="0.3">
      <c r="B14" s="7"/>
      <c r="C14" s="355" t="s">
        <v>10</v>
      </c>
      <c r="D14" s="356"/>
      <c r="E14" s="356"/>
      <c r="F14" s="356"/>
      <c r="G14" s="357"/>
      <c r="H14" s="137">
        <f>(G225)</f>
        <v>1815</v>
      </c>
      <c r="I14" s="592" t="s">
        <v>11</v>
      </c>
      <c r="J14" s="59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2"/>
      <c r="AB14" s="9"/>
    </row>
    <row r="15" spans="2:28" ht="69" customHeight="1" thickBot="1" x14ac:dyDescent="0.3">
      <c r="B15" s="7"/>
      <c r="C15" s="358" t="s">
        <v>12</v>
      </c>
      <c r="D15" s="359"/>
      <c r="E15" s="359"/>
      <c r="F15" s="359"/>
      <c r="G15" s="360"/>
      <c r="H15" s="140">
        <v>97</v>
      </c>
      <c r="I15" s="138" t="s">
        <v>13</v>
      </c>
      <c r="J15" s="13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2"/>
      <c r="AB15" s="9"/>
    </row>
    <row r="16" spans="2:28" ht="76.95" customHeight="1" x14ac:dyDescent="0.25">
      <c r="B16" s="7"/>
      <c r="C16" s="358" t="s">
        <v>14</v>
      </c>
      <c r="D16" s="359"/>
      <c r="E16" s="359"/>
      <c r="F16" s="359"/>
      <c r="G16" s="360"/>
      <c r="H16" s="137">
        <v>153</v>
      </c>
      <c r="I16" s="138" t="s">
        <v>13</v>
      </c>
      <c r="J16" s="139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2"/>
      <c r="AB16" s="9"/>
    </row>
    <row r="17" spans="2:28" ht="54.6" customHeight="1" thickBot="1" x14ac:dyDescent="0.3">
      <c r="B17" s="7"/>
      <c r="C17" s="361" t="s">
        <v>15</v>
      </c>
      <c r="D17" s="362"/>
      <c r="E17" s="362"/>
      <c r="F17" s="362"/>
      <c r="G17" s="363"/>
      <c r="H17" s="140">
        <v>73</v>
      </c>
      <c r="I17" s="138" t="s">
        <v>13</v>
      </c>
      <c r="J17" s="13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2"/>
      <c r="AB17" s="9"/>
    </row>
    <row r="18" spans="2:28" ht="86.4" customHeight="1" thickBot="1" x14ac:dyDescent="0.3">
      <c r="B18" s="7"/>
      <c r="C18" s="358" t="s">
        <v>16</v>
      </c>
      <c r="D18" s="359"/>
      <c r="E18" s="359"/>
      <c r="F18" s="359"/>
      <c r="G18" s="360"/>
      <c r="H18" s="245" t="s">
        <v>17</v>
      </c>
      <c r="I18" s="138" t="s">
        <v>13</v>
      </c>
      <c r="J18" s="139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2"/>
      <c r="AB18" s="9"/>
    </row>
    <row r="19" spans="2:28" ht="70.2" customHeight="1" thickBot="1" x14ac:dyDescent="0.3">
      <c r="B19" s="7"/>
      <c r="C19" s="364" t="s">
        <v>18</v>
      </c>
      <c r="D19" s="365"/>
      <c r="E19" s="365"/>
      <c r="F19" s="365"/>
      <c r="G19" s="366"/>
      <c r="H19" s="137">
        <v>103</v>
      </c>
      <c r="I19" s="138" t="s">
        <v>13</v>
      </c>
      <c r="J19" s="13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2"/>
      <c r="AB19" s="9"/>
    </row>
    <row r="20" spans="2:28" ht="20.399999999999999" x14ac:dyDescent="0.25">
      <c r="B20" s="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2"/>
      <c r="AB20" s="9"/>
    </row>
    <row r="21" spans="2:28" ht="20.399999999999999" x14ac:dyDescent="0.25">
      <c r="B21" s="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2"/>
      <c r="AB21" s="9"/>
    </row>
    <row r="22" spans="2:28" ht="20.399999999999999" x14ac:dyDescent="0.25">
      <c r="B22" s="7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2"/>
      <c r="AB22" s="9"/>
    </row>
    <row r="23" spans="2:28" ht="20.399999999999999" x14ac:dyDescent="0.25">
      <c r="B23" s="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2"/>
      <c r="AB23" s="9"/>
    </row>
    <row r="24" spans="2:28" ht="20.399999999999999" x14ac:dyDescent="0.25">
      <c r="B24" s="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2"/>
      <c r="AB24" s="9"/>
    </row>
    <row r="25" spans="2:28" ht="20.399999999999999" x14ac:dyDescent="0.25">
      <c r="B25" s="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"/>
      <c r="AB25" s="9"/>
    </row>
    <row r="26" spans="2:28" ht="20.399999999999999" x14ac:dyDescent="0.25">
      <c r="B26" s="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"/>
      <c r="AB26" s="9"/>
    </row>
    <row r="27" spans="2:28" ht="13.2" x14ac:dyDescent="0.25"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9"/>
    </row>
    <row r="28" spans="2:28" ht="13.2" x14ac:dyDescent="0.2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/>
    </row>
    <row r="29" spans="2:28" ht="17.399999999999999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</row>
    <row r="31" spans="2:28" ht="14.4" customHeight="1" x14ac:dyDescent="0.25"/>
    <row r="32" spans="2:28" ht="14.4" customHeight="1" x14ac:dyDescent="0.25"/>
    <row r="33" spans="1:38" ht="14.4" customHeight="1" x14ac:dyDescent="0.25"/>
    <row r="36" spans="1:38" ht="13.8" thickBot="1" x14ac:dyDescent="0.3"/>
    <row r="37" spans="1:38" s="2" customFormat="1" ht="24.9" customHeight="1" x14ac:dyDescent="0.25">
      <c r="A37" s="462"/>
      <c r="B37" s="463"/>
      <c r="C37" s="464"/>
      <c r="D37" s="465" t="s">
        <v>19</v>
      </c>
      <c r="E37" s="466"/>
      <c r="F37" s="466"/>
      <c r="G37" s="466"/>
      <c r="H37" s="466"/>
      <c r="I37" s="466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6"/>
      <c r="AA37" s="466"/>
      <c r="AB37" s="467"/>
      <c r="AC37" s="467"/>
      <c r="AD37" s="467"/>
      <c r="AE37" s="468"/>
      <c r="AF37" s="473"/>
      <c r="AG37" s="373"/>
      <c r="AH37" s="373"/>
      <c r="AI37" s="474"/>
      <c r="AL37" s="32"/>
    </row>
    <row r="38" spans="1:38" s="2" customFormat="1" ht="24.9" customHeight="1" x14ac:dyDescent="0.25">
      <c r="A38" s="475" t="s">
        <v>20</v>
      </c>
      <c r="B38" s="476"/>
      <c r="C38" s="477"/>
      <c r="D38" s="469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0"/>
      <c r="S38" s="470"/>
      <c r="T38" s="470"/>
      <c r="U38" s="470"/>
      <c r="V38" s="470"/>
      <c r="W38" s="470"/>
      <c r="X38" s="470"/>
      <c r="Y38" s="470"/>
      <c r="Z38" s="470"/>
      <c r="AA38" s="470"/>
      <c r="AB38" s="471"/>
      <c r="AC38" s="471"/>
      <c r="AD38" s="471"/>
      <c r="AE38" s="472"/>
      <c r="AF38" s="475"/>
      <c r="AG38" s="376"/>
      <c r="AH38" s="376"/>
      <c r="AI38" s="478"/>
      <c r="AL38" s="32"/>
    </row>
    <row r="39" spans="1:38" s="2" customFormat="1" ht="15.9" customHeight="1" x14ac:dyDescent="0.25">
      <c r="A39" s="475"/>
      <c r="B39" s="476"/>
      <c r="C39" s="477"/>
      <c r="D39" s="12" t="s">
        <v>4</v>
      </c>
      <c r="E39" s="22"/>
      <c r="F39" s="22"/>
      <c r="G39" s="22"/>
      <c r="H39" s="22"/>
      <c r="I39" s="14" t="str">
        <f>(D9)</f>
        <v>PROFIL PRAKTYCZNY</v>
      </c>
      <c r="J39" s="23"/>
      <c r="K39" s="22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2"/>
      <c r="W39" s="12"/>
      <c r="X39" s="14"/>
      <c r="Y39" s="14"/>
      <c r="Z39" s="12"/>
      <c r="AA39" s="12"/>
      <c r="AB39" s="23"/>
      <c r="AC39" s="12"/>
      <c r="AD39" s="12"/>
      <c r="AE39" s="12"/>
      <c r="AF39" s="479"/>
      <c r="AG39" s="480"/>
      <c r="AH39" s="480"/>
      <c r="AI39" s="481"/>
      <c r="AL39" s="32"/>
    </row>
    <row r="40" spans="1:38" s="2" customFormat="1" ht="18" customHeight="1" x14ac:dyDescent="0.25">
      <c r="A40" s="482"/>
      <c r="B40" s="476"/>
      <c r="C40" s="477"/>
      <c r="D40" s="12" t="s">
        <v>6</v>
      </c>
      <c r="E40" s="22"/>
      <c r="F40" s="22"/>
      <c r="G40" s="12"/>
      <c r="H40" s="12"/>
      <c r="I40" s="14" t="str">
        <f>(D10)</f>
        <v>STUDIA PIERWSZEGO STOPNIA (3-letnie licencjackie)</v>
      </c>
      <c r="J40" s="23"/>
      <c r="K40" s="14"/>
      <c r="L40" s="14"/>
      <c r="M40" s="13"/>
      <c r="N40" s="22"/>
      <c r="O40" s="14"/>
      <c r="P40" s="14"/>
      <c r="Q40" s="14"/>
      <c r="R40" s="14"/>
      <c r="S40" s="14"/>
      <c r="T40" s="14"/>
      <c r="U40" s="14"/>
      <c r="V40" s="12"/>
      <c r="W40" s="12"/>
      <c r="X40" s="14"/>
      <c r="Y40" s="14"/>
      <c r="Z40" s="12"/>
      <c r="AA40" s="12"/>
      <c r="AB40" s="23"/>
      <c r="AC40" s="1"/>
      <c r="AD40" s="1"/>
      <c r="AE40" s="1"/>
      <c r="AF40" s="479"/>
      <c r="AG40" s="480"/>
      <c r="AH40" s="480"/>
      <c r="AI40" s="481"/>
      <c r="AL40" s="32"/>
    </row>
    <row r="41" spans="1:38" s="2" customFormat="1" ht="18" customHeight="1" x14ac:dyDescent="0.25">
      <c r="A41" s="482"/>
      <c r="B41" s="476"/>
      <c r="C41" s="477"/>
      <c r="D41" s="12" t="s">
        <v>8</v>
      </c>
      <c r="E41" s="22"/>
      <c r="F41" s="22"/>
      <c r="G41" s="12"/>
      <c r="H41" s="12"/>
      <c r="I41" s="14" t="str">
        <f>(D11)</f>
        <v>STUDIA STACJONARNE</v>
      </c>
      <c r="J41" s="23"/>
      <c r="K41" s="14"/>
      <c r="L41" s="14"/>
      <c r="M41" s="13"/>
      <c r="N41" s="22"/>
      <c r="O41" s="14"/>
      <c r="P41" s="14"/>
      <c r="Q41" s="14"/>
      <c r="R41" s="14"/>
      <c r="S41" s="14"/>
      <c r="T41" s="14"/>
      <c r="U41" s="14"/>
      <c r="V41" s="12"/>
      <c r="W41" s="12"/>
      <c r="X41" s="14"/>
      <c r="Y41" s="14"/>
      <c r="Z41" s="12"/>
      <c r="AA41" s="12"/>
      <c r="AB41" s="23"/>
      <c r="AC41" s="1"/>
      <c r="AD41" s="1"/>
      <c r="AE41" s="1"/>
      <c r="AF41" s="479" t="s">
        <v>21</v>
      </c>
      <c r="AG41" s="480"/>
      <c r="AH41" s="480"/>
      <c r="AI41" s="481"/>
      <c r="AL41" s="32"/>
    </row>
    <row r="42" spans="1:38" s="2" customFormat="1" ht="15.9" customHeight="1" x14ac:dyDescent="0.25">
      <c r="A42" s="479"/>
      <c r="B42" s="480"/>
      <c r="C42" s="483"/>
      <c r="D42" s="12" t="s">
        <v>1</v>
      </c>
      <c r="E42" s="12"/>
      <c r="F42" s="12"/>
      <c r="G42" s="12"/>
      <c r="H42" s="12"/>
      <c r="I42" s="14" t="str">
        <f>(D7)</f>
        <v>ZARZĄDZANIE W SPORCIE</v>
      </c>
      <c r="J42" s="23"/>
      <c r="K42" s="14"/>
      <c r="L42" s="14"/>
      <c r="M42" s="14"/>
      <c r="N42" s="22"/>
      <c r="O42" s="14"/>
      <c r="P42" s="14"/>
      <c r="Q42" s="14"/>
      <c r="R42" s="14"/>
      <c r="S42" s="14"/>
      <c r="T42" s="14"/>
      <c r="U42" s="14"/>
      <c r="V42" s="12"/>
      <c r="W42" s="12"/>
      <c r="X42" s="14"/>
      <c r="Y42" s="14"/>
      <c r="Z42" s="12"/>
      <c r="AA42" s="12"/>
      <c r="AB42" s="23"/>
      <c r="AC42" s="1"/>
      <c r="AD42" s="1"/>
      <c r="AE42" s="1"/>
      <c r="AF42" s="479" t="s">
        <v>22</v>
      </c>
      <c r="AG42" s="480"/>
      <c r="AH42" s="480"/>
      <c r="AI42" s="481"/>
      <c r="AL42" s="32"/>
    </row>
    <row r="43" spans="1:38" s="2" customFormat="1" ht="15.9" customHeight="1" x14ac:dyDescent="0.25">
      <c r="A43" s="482"/>
      <c r="B43" s="476"/>
      <c r="C43" s="477"/>
      <c r="D43" s="25" t="s">
        <v>23</v>
      </c>
      <c r="E43" s="12"/>
      <c r="F43" s="12"/>
      <c r="G43" s="12"/>
      <c r="H43" s="12"/>
      <c r="I43" s="14" t="str">
        <f>D8</f>
        <v>MENEDŻER SPORTU/MARKETING W SPORCIE</v>
      </c>
      <c r="J43" s="23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2"/>
      <c r="W43" s="12"/>
      <c r="X43" s="14"/>
      <c r="Y43" s="14"/>
      <c r="Z43" s="12"/>
      <c r="AA43" s="12"/>
      <c r="AB43" s="23"/>
      <c r="AC43" s="12"/>
      <c r="AD43" s="12"/>
      <c r="AE43" s="12"/>
      <c r="AF43" s="482"/>
      <c r="AG43" s="476"/>
      <c r="AH43" s="476"/>
      <c r="AI43" s="484"/>
      <c r="AL43" s="32"/>
    </row>
    <row r="44" spans="1:38" s="2" customFormat="1" ht="15.9" customHeight="1" thickBot="1" x14ac:dyDescent="0.3">
      <c r="A44" s="485"/>
      <c r="B44" s="486"/>
      <c r="C44" s="487"/>
      <c r="D44" s="27"/>
      <c r="E44" s="28"/>
      <c r="F44" s="28"/>
      <c r="G44" s="28"/>
      <c r="H44" s="28"/>
      <c r="I44" s="28"/>
      <c r="J44" s="28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30"/>
      <c r="W44" s="30"/>
      <c r="X44" s="29"/>
      <c r="Y44" s="29"/>
      <c r="Z44" s="30"/>
      <c r="AA44" s="30"/>
      <c r="AB44" s="28"/>
      <c r="AC44" s="26"/>
      <c r="AD44" s="26"/>
      <c r="AE44" s="26"/>
      <c r="AF44" s="488"/>
      <c r="AG44" s="489"/>
      <c r="AH44" s="489"/>
      <c r="AI44" s="490"/>
      <c r="AL44" s="32"/>
    </row>
    <row r="45" spans="1:38" s="2" customFormat="1" ht="6" customHeight="1" thickBot="1" x14ac:dyDescent="0.3">
      <c r="A45" s="31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6"/>
      <c r="AL45" s="32"/>
    </row>
    <row r="46" spans="1:38" s="2" customFormat="1" ht="13.2" x14ac:dyDescent="0.25">
      <c r="A46" s="491" t="s">
        <v>24</v>
      </c>
      <c r="B46" s="563" t="s">
        <v>25</v>
      </c>
      <c r="C46" s="564"/>
      <c r="D46" s="500" t="s">
        <v>26</v>
      </c>
      <c r="E46" s="495"/>
      <c r="F46" s="501"/>
      <c r="G46" s="505" t="s">
        <v>27</v>
      </c>
      <c r="H46" s="446"/>
      <c r="I46" s="446"/>
      <c r="J46" s="446"/>
      <c r="K46" s="446"/>
      <c r="L46" s="505" t="s">
        <v>28</v>
      </c>
      <c r="M46" s="446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6"/>
      <c r="AA46" s="446"/>
      <c r="AB46" s="446"/>
      <c r="AC46" s="446"/>
      <c r="AD46" s="446"/>
      <c r="AE46" s="446"/>
      <c r="AF46" s="446"/>
      <c r="AG46" s="446"/>
      <c r="AH46" s="446"/>
      <c r="AI46" s="447"/>
      <c r="AL46" s="32"/>
    </row>
    <row r="47" spans="1:38" s="2" customFormat="1" ht="13.2" x14ac:dyDescent="0.25">
      <c r="A47" s="492"/>
      <c r="B47" s="565"/>
      <c r="C47" s="566"/>
      <c r="D47" s="502"/>
      <c r="E47" s="497"/>
      <c r="F47" s="503"/>
      <c r="G47" s="545" t="s">
        <v>29</v>
      </c>
      <c r="H47" s="426" t="s">
        <v>30</v>
      </c>
      <c r="I47" s="426"/>
      <c r="J47" s="426"/>
      <c r="K47" s="436"/>
      <c r="L47" s="387" t="s">
        <v>31</v>
      </c>
      <c r="M47" s="388"/>
      <c r="N47" s="388"/>
      <c r="O47" s="389"/>
      <c r="P47" s="387" t="s">
        <v>32</v>
      </c>
      <c r="Q47" s="388"/>
      <c r="R47" s="388"/>
      <c r="S47" s="389"/>
      <c r="T47" s="387" t="s">
        <v>33</v>
      </c>
      <c r="U47" s="388"/>
      <c r="V47" s="388"/>
      <c r="W47" s="389"/>
      <c r="X47" s="387" t="s">
        <v>34</v>
      </c>
      <c r="Y47" s="388"/>
      <c r="Z47" s="388"/>
      <c r="AA47" s="389"/>
      <c r="AB47" s="387" t="s">
        <v>35</v>
      </c>
      <c r="AC47" s="388"/>
      <c r="AD47" s="388"/>
      <c r="AE47" s="389"/>
      <c r="AF47" s="387" t="s">
        <v>36</v>
      </c>
      <c r="AG47" s="388"/>
      <c r="AH47" s="388"/>
      <c r="AI47" s="389"/>
      <c r="AL47" s="32"/>
    </row>
    <row r="48" spans="1:38" s="2" customFormat="1" ht="12.75" customHeight="1" x14ac:dyDescent="0.25">
      <c r="A48" s="492"/>
      <c r="B48" s="565"/>
      <c r="C48" s="566"/>
      <c r="D48" s="434" t="s">
        <v>37</v>
      </c>
      <c r="E48" s="404" t="s">
        <v>38</v>
      </c>
      <c r="F48" s="406" t="s">
        <v>13</v>
      </c>
      <c r="G48" s="424"/>
      <c r="H48" s="426" t="s">
        <v>39</v>
      </c>
      <c r="I48" s="426" t="s">
        <v>40</v>
      </c>
      <c r="J48" s="426" t="s">
        <v>41</v>
      </c>
      <c r="K48" s="436" t="s">
        <v>42</v>
      </c>
      <c r="L48" s="456" t="s">
        <v>43</v>
      </c>
      <c r="M48" s="457"/>
      <c r="N48" s="457"/>
      <c r="O48" s="457"/>
      <c r="P48" s="457"/>
      <c r="Q48" s="457"/>
      <c r="R48" s="457"/>
      <c r="S48" s="457"/>
      <c r="T48" s="457"/>
      <c r="U48" s="457"/>
      <c r="V48" s="457"/>
      <c r="W48" s="457"/>
      <c r="X48" s="457"/>
      <c r="Y48" s="457"/>
      <c r="Z48" s="457"/>
      <c r="AA48" s="457"/>
      <c r="AB48" s="457"/>
      <c r="AC48" s="457"/>
      <c r="AD48" s="457"/>
      <c r="AE48" s="457"/>
      <c r="AF48" s="457"/>
      <c r="AG48" s="457"/>
      <c r="AH48" s="457"/>
      <c r="AI48" s="458"/>
      <c r="AL48" s="32"/>
    </row>
    <row r="49" spans="1:38" s="2" customFormat="1" ht="13.2" x14ac:dyDescent="0.25">
      <c r="A49" s="492"/>
      <c r="B49" s="565"/>
      <c r="C49" s="566"/>
      <c r="D49" s="434"/>
      <c r="E49" s="422"/>
      <c r="F49" s="423"/>
      <c r="G49" s="424"/>
      <c r="H49" s="426"/>
      <c r="I49" s="426"/>
      <c r="J49" s="426"/>
      <c r="K49" s="436"/>
      <c r="L49" s="400" t="s">
        <v>39</v>
      </c>
      <c r="M49" s="402" t="s">
        <v>40</v>
      </c>
      <c r="N49" s="404" t="s">
        <v>44</v>
      </c>
      <c r="O49" s="406" t="s">
        <v>45</v>
      </c>
      <c r="P49" s="400" t="s">
        <v>39</v>
      </c>
      <c r="Q49" s="402" t="s">
        <v>40</v>
      </c>
      <c r="R49" s="404" t="s">
        <v>44</v>
      </c>
      <c r="S49" s="406" t="s">
        <v>45</v>
      </c>
      <c r="T49" s="400" t="s">
        <v>39</v>
      </c>
      <c r="U49" s="402" t="s">
        <v>40</v>
      </c>
      <c r="V49" s="404" t="s">
        <v>44</v>
      </c>
      <c r="W49" s="406" t="s">
        <v>45</v>
      </c>
      <c r="X49" s="400" t="s">
        <v>39</v>
      </c>
      <c r="Y49" s="402" t="s">
        <v>40</v>
      </c>
      <c r="Z49" s="404" t="s">
        <v>44</v>
      </c>
      <c r="AA49" s="406" t="s">
        <v>45</v>
      </c>
      <c r="AB49" s="400" t="s">
        <v>39</v>
      </c>
      <c r="AC49" s="402" t="s">
        <v>40</v>
      </c>
      <c r="AD49" s="404" t="s">
        <v>44</v>
      </c>
      <c r="AE49" s="406" t="s">
        <v>45</v>
      </c>
      <c r="AF49" s="400" t="s">
        <v>39</v>
      </c>
      <c r="AG49" s="402" t="s">
        <v>40</v>
      </c>
      <c r="AH49" s="404" t="s">
        <v>44</v>
      </c>
      <c r="AI49" s="406" t="s">
        <v>45</v>
      </c>
      <c r="AL49" s="32"/>
    </row>
    <row r="50" spans="1:38" s="2" customFormat="1" ht="13.8" thickBot="1" x14ac:dyDescent="0.3">
      <c r="A50" s="493"/>
      <c r="B50" s="567"/>
      <c r="C50" s="568"/>
      <c r="D50" s="435"/>
      <c r="E50" s="405"/>
      <c r="F50" s="407"/>
      <c r="G50" s="425"/>
      <c r="H50" s="427"/>
      <c r="I50" s="427"/>
      <c r="J50" s="427"/>
      <c r="K50" s="367"/>
      <c r="L50" s="401"/>
      <c r="M50" s="403"/>
      <c r="N50" s="405"/>
      <c r="O50" s="407"/>
      <c r="P50" s="401"/>
      <c r="Q50" s="403"/>
      <c r="R50" s="405"/>
      <c r="S50" s="407"/>
      <c r="T50" s="401"/>
      <c r="U50" s="403"/>
      <c r="V50" s="405"/>
      <c r="W50" s="407"/>
      <c r="X50" s="401"/>
      <c r="Y50" s="403"/>
      <c r="Z50" s="405"/>
      <c r="AA50" s="407"/>
      <c r="AB50" s="401"/>
      <c r="AC50" s="403"/>
      <c r="AD50" s="405"/>
      <c r="AE50" s="407"/>
      <c r="AF50" s="401"/>
      <c r="AG50" s="403"/>
      <c r="AH50" s="405"/>
      <c r="AI50" s="407"/>
      <c r="AL50" s="32"/>
    </row>
    <row r="51" spans="1:38" s="23" customFormat="1" ht="18" customHeight="1" thickBot="1" x14ac:dyDescent="0.3">
      <c r="A51" s="33" t="s">
        <v>46</v>
      </c>
      <c r="B51" s="412" t="s">
        <v>47</v>
      </c>
      <c r="C51" s="412"/>
      <c r="D51" s="552"/>
      <c r="E51" s="552"/>
      <c r="F51" s="34"/>
      <c r="G51" s="35"/>
      <c r="H51" s="552"/>
      <c r="I51" s="552"/>
      <c r="J51" s="552"/>
      <c r="K51" s="552"/>
      <c r="L51" s="553"/>
      <c r="M51" s="553"/>
      <c r="N51" s="553"/>
      <c r="O51" s="553"/>
      <c r="P51" s="553"/>
      <c r="Q51" s="553"/>
      <c r="R51" s="553"/>
      <c r="S51" s="553"/>
      <c r="T51" s="553"/>
      <c r="U51" s="553"/>
      <c r="V51" s="553"/>
      <c r="W51" s="553"/>
      <c r="X51" s="553"/>
      <c r="Y51" s="553"/>
      <c r="Z51" s="553"/>
      <c r="AA51" s="553"/>
      <c r="AB51" s="553"/>
      <c r="AC51" s="553"/>
      <c r="AD51" s="553"/>
      <c r="AE51" s="553"/>
      <c r="AF51" s="553"/>
      <c r="AG51" s="553"/>
      <c r="AH51" s="553"/>
      <c r="AI51" s="554"/>
      <c r="AL51" s="20"/>
    </row>
    <row r="52" spans="1:38" s="2" customFormat="1" ht="18" customHeight="1" thickBot="1" x14ac:dyDescent="0.3">
      <c r="A52" s="36" t="s">
        <v>48</v>
      </c>
      <c r="B52" s="546" t="s">
        <v>421</v>
      </c>
      <c r="C52" s="547"/>
      <c r="D52" s="37"/>
      <c r="E52" s="38">
        <v>4</v>
      </c>
      <c r="F52" s="181">
        <v>5</v>
      </c>
      <c r="G52" s="42">
        <f t="shared" ref="G52:G57" si="0">SUM(H52:K52)</f>
        <v>120</v>
      </c>
      <c r="H52" s="182"/>
      <c r="I52" s="43"/>
      <c r="J52" s="43">
        <v>120</v>
      </c>
      <c r="K52" s="39"/>
      <c r="L52" s="36"/>
      <c r="M52" s="41"/>
      <c r="N52" s="41">
        <v>30</v>
      </c>
      <c r="O52" s="38"/>
      <c r="P52" s="42"/>
      <c r="Q52" s="43"/>
      <c r="R52" s="43">
        <v>30</v>
      </c>
      <c r="S52" s="39"/>
      <c r="T52" s="42"/>
      <c r="U52" s="43"/>
      <c r="V52" s="43">
        <v>30</v>
      </c>
      <c r="W52" s="39"/>
      <c r="X52" s="42"/>
      <c r="Y52" s="43"/>
      <c r="Z52" s="43">
        <v>30</v>
      </c>
      <c r="AA52" s="39"/>
      <c r="AB52" s="40"/>
      <c r="AC52" s="41"/>
      <c r="AD52" s="41"/>
      <c r="AE52" s="39"/>
      <c r="AF52" s="40"/>
      <c r="AG52" s="41"/>
      <c r="AH52" s="41"/>
      <c r="AI52" s="39"/>
      <c r="AL52" s="32"/>
    </row>
    <row r="53" spans="1:38" s="2" customFormat="1" ht="18" customHeight="1" thickTop="1" thickBot="1" x14ac:dyDescent="0.3">
      <c r="A53" s="44" t="s">
        <v>49</v>
      </c>
      <c r="B53" s="459" t="s">
        <v>50</v>
      </c>
      <c r="C53" s="461"/>
      <c r="D53" s="37"/>
      <c r="E53" s="38">
        <v>2</v>
      </c>
      <c r="F53" s="38">
        <v>2</v>
      </c>
      <c r="G53" s="134">
        <f t="shared" si="0"/>
        <v>30</v>
      </c>
      <c r="H53" s="153">
        <v>15</v>
      </c>
      <c r="I53" s="46">
        <v>15</v>
      </c>
      <c r="J53" s="47"/>
      <c r="K53" s="50"/>
      <c r="L53" s="49">
        <v>15</v>
      </c>
      <c r="M53" s="47">
        <v>15</v>
      </c>
      <c r="N53" s="47"/>
      <c r="O53" s="48"/>
      <c r="P53" s="49"/>
      <c r="Q53" s="47"/>
      <c r="R53" s="47"/>
      <c r="S53" s="50"/>
      <c r="T53" s="49"/>
      <c r="U53" s="47"/>
      <c r="V53" s="47"/>
      <c r="W53" s="50"/>
      <c r="X53" s="49"/>
      <c r="Y53" s="47"/>
      <c r="Z53" s="47"/>
      <c r="AA53" s="50"/>
      <c r="AB53" s="46"/>
      <c r="AC53" s="47"/>
      <c r="AD53" s="47"/>
      <c r="AE53" s="50"/>
      <c r="AF53" s="46"/>
      <c r="AG53" s="47"/>
      <c r="AH53" s="47"/>
      <c r="AI53" s="50"/>
      <c r="AL53" s="32"/>
    </row>
    <row r="54" spans="1:38" s="2" customFormat="1" ht="18" customHeight="1" thickTop="1" thickBot="1" x14ac:dyDescent="0.3">
      <c r="A54" s="44" t="s">
        <v>51</v>
      </c>
      <c r="B54" s="459" t="s">
        <v>52</v>
      </c>
      <c r="C54" s="461"/>
      <c r="D54" s="37"/>
      <c r="E54" s="38">
        <v>1</v>
      </c>
      <c r="F54" s="38">
        <v>1</v>
      </c>
      <c r="G54" s="134">
        <f t="shared" si="0"/>
        <v>15</v>
      </c>
      <c r="H54" s="153">
        <v>15</v>
      </c>
      <c r="I54" s="46"/>
      <c r="J54" s="47"/>
      <c r="K54" s="50"/>
      <c r="L54" s="49"/>
      <c r="M54" s="47"/>
      <c r="N54" s="47"/>
      <c r="O54" s="48"/>
      <c r="P54" s="49">
        <v>15</v>
      </c>
      <c r="Q54" s="47"/>
      <c r="R54" s="47"/>
      <c r="S54" s="50"/>
      <c r="T54" s="49"/>
      <c r="U54" s="47"/>
      <c r="V54" s="47"/>
      <c r="W54" s="50"/>
      <c r="X54" s="49"/>
      <c r="Y54" s="47"/>
      <c r="Z54" s="47"/>
      <c r="AA54" s="50"/>
      <c r="AB54" s="46"/>
      <c r="AC54" s="47"/>
      <c r="AD54" s="47"/>
      <c r="AE54" s="50"/>
      <c r="AF54" s="46"/>
      <c r="AG54" s="47"/>
      <c r="AH54" s="47"/>
      <c r="AI54" s="51"/>
      <c r="AL54" s="32"/>
    </row>
    <row r="55" spans="1:38" s="2" customFormat="1" ht="18" customHeight="1" thickTop="1" thickBot="1" x14ac:dyDescent="0.3">
      <c r="A55" s="36" t="s">
        <v>53</v>
      </c>
      <c r="B55" s="459" t="s">
        <v>54</v>
      </c>
      <c r="C55" s="461"/>
      <c r="D55" s="37"/>
      <c r="E55" s="38">
        <v>1</v>
      </c>
      <c r="F55" s="38">
        <v>2</v>
      </c>
      <c r="G55" s="134">
        <f t="shared" si="0"/>
        <v>15</v>
      </c>
      <c r="H55" s="153">
        <v>15</v>
      </c>
      <c r="I55" s="46"/>
      <c r="J55" s="47"/>
      <c r="K55" s="50"/>
      <c r="L55" s="49">
        <v>15</v>
      </c>
      <c r="M55" s="47"/>
      <c r="N55" s="47"/>
      <c r="O55" s="48"/>
      <c r="P55" s="49"/>
      <c r="Q55" s="47"/>
      <c r="R55" s="47"/>
      <c r="S55" s="50"/>
      <c r="T55" s="49"/>
      <c r="U55" s="47"/>
      <c r="V55" s="47"/>
      <c r="W55" s="50"/>
      <c r="X55" s="49"/>
      <c r="Y55" s="47"/>
      <c r="Z55" s="47"/>
      <c r="AA55" s="50"/>
      <c r="AB55" s="46"/>
      <c r="AC55" s="47"/>
      <c r="AD55" s="47"/>
      <c r="AE55" s="50"/>
      <c r="AF55" s="46"/>
      <c r="AG55" s="47"/>
      <c r="AH55" s="47"/>
      <c r="AI55" s="51"/>
      <c r="AL55" s="32"/>
    </row>
    <row r="56" spans="1:38" s="2" customFormat="1" ht="18" customHeight="1" thickTop="1" thickBot="1" x14ac:dyDescent="0.3">
      <c r="A56" s="36" t="s">
        <v>55</v>
      </c>
      <c r="B56" s="459" t="s">
        <v>56</v>
      </c>
      <c r="C56" s="461"/>
      <c r="D56" s="52"/>
      <c r="E56" s="48">
        <v>1</v>
      </c>
      <c r="F56" s="48">
        <v>1</v>
      </c>
      <c r="G56" s="134">
        <f t="shared" si="0"/>
        <v>15</v>
      </c>
      <c r="H56" s="153">
        <v>15</v>
      </c>
      <c r="I56" s="46"/>
      <c r="J56" s="47"/>
      <c r="K56" s="50"/>
      <c r="L56" s="49">
        <v>15</v>
      </c>
      <c r="M56" s="47"/>
      <c r="N56" s="47"/>
      <c r="O56" s="48"/>
      <c r="P56" s="49"/>
      <c r="Q56" s="47"/>
      <c r="R56" s="47"/>
      <c r="S56" s="50"/>
      <c r="T56" s="49"/>
      <c r="U56" s="47"/>
      <c r="V56" s="47"/>
      <c r="W56" s="50"/>
      <c r="X56" s="49"/>
      <c r="Y56" s="47"/>
      <c r="Z56" s="47"/>
      <c r="AA56" s="50"/>
      <c r="AB56" s="46"/>
      <c r="AC56" s="47"/>
      <c r="AD56" s="47"/>
      <c r="AE56" s="50"/>
      <c r="AF56" s="46"/>
      <c r="AG56" s="47"/>
      <c r="AH56" s="47"/>
      <c r="AI56" s="50"/>
      <c r="AL56" s="32"/>
    </row>
    <row r="57" spans="1:38" s="2" customFormat="1" ht="18" customHeight="1" thickTop="1" thickBot="1" x14ac:dyDescent="0.3">
      <c r="A57" s="36" t="s">
        <v>57</v>
      </c>
      <c r="B57" s="572" t="s">
        <v>58</v>
      </c>
      <c r="C57" s="573"/>
      <c r="D57" s="54"/>
      <c r="E57" s="55">
        <v>2</v>
      </c>
      <c r="F57" s="53">
        <v>0</v>
      </c>
      <c r="G57" s="57">
        <f t="shared" si="0"/>
        <v>60</v>
      </c>
      <c r="H57" s="156"/>
      <c r="I57" s="55">
        <v>60</v>
      </c>
      <c r="J57" s="55"/>
      <c r="K57" s="56"/>
      <c r="L57" s="57"/>
      <c r="M57" s="55">
        <v>30</v>
      </c>
      <c r="N57" s="55"/>
      <c r="O57" s="53"/>
      <c r="P57" s="57"/>
      <c r="Q57" s="55">
        <v>30</v>
      </c>
      <c r="R57" s="55"/>
      <c r="S57" s="56"/>
      <c r="T57" s="57"/>
      <c r="U57" s="55"/>
      <c r="V57" s="55"/>
      <c r="W57" s="56"/>
      <c r="X57" s="57"/>
      <c r="Y57" s="55"/>
      <c r="Z57" s="55"/>
      <c r="AA57" s="56"/>
      <c r="AB57" s="58"/>
      <c r="AC57" s="55"/>
      <c r="AD57" s="55"/>
      <c r="AE57" s="56"/>
      <c r="AF57" s="58"/>
      <c r="AG57" s="55"/>
      <c r="AH57" s="55"/>
      <c r="AI57" s="56"/>
      <c r="AL57" s="32"/>
    </row>
    <row r="58" spans="1:38" s="2" customFormat="1" ht="12.75" customHeight="1" thickTop="1" x14ac:dyDescent="0.25">
      <c r="A58" s="59"/>
      <c r="B58" s="390" t="s">
        <v>59</v>
      </c>
      <c r="C58" s="391"/>
      <c r="D58" s="394">
        <f t="shared" ref="D58:AI58" si="1">SUM(D52:D57)</f>
        <v>0</v>
      </c>
      <c r="E58" s="396">
        <f t="shared" si="1"/>
        <v>11</v>
      </c>
      <c r="F58" s="574">
        <f t="shared" si="1"/>
        <v>11</v>
      </c>
      <c r="G58" s="450">
        <f t="shared" si="1"/>
        <v>255</v>
      </c>
      <c r="H58" s="396">
        <f t="shared" si="1"/>
        <v>60</v>
      </c>
      <c r="I58" s="396">
        <f t="shared" si="1"/>
        <v>75</v>
      </c>
      <c r="J58" s="396">
        <f t="shared" si="1"/>
        <v>120</v>
      </c>
      <c r="K58" s="398">
        <f t="shared" si="1"/>
        <v>0</v>
      </c>
      <c r="L58" s="60">
        <f t="shared" si="1"/>
        <v>45</v>
      </c>
      <c r="M58" s="61">
        <f t="shared" si="1"/>
        <v>45</v>
      </c>
      <c r="N58" s="61">
        <f t="shared" si="1"/>
        <v>30</v>
      </c>
      <c r="O58" s="61">
        <f t="shared" si="1"/>
        <v>0</v>
      </c>
      <c r="P58" s="61">
        <f t="shared" si="1"/>
        <v>15</v>
      </c>
      <c r="Q58" s="61">
        <f t="shared" si="1"/>
        <v>30</v>
      </c>
      <c r="R58" s="61">
        <f t="shared" si="1"/>
        <v>30</v>
      </c>
      <c r="S58" s="61">
        <f t="shared" si="1"/>
        <v>0</v>
      </c>
      <c r="T58" s="61">
        <f t="shared" si="1"/>
        <v>0</v>
      </c>
      <c r="U58" s="61">
        <f t="shared" si="1"/>
        <v>0</v>
      </c>
      <c r="V58" s="61">
        <f t="shared" si="1"/>
        <v>30</v>
      </c>
      <c r="W58" s="61">
        <f t="shared" si="1"/>
        <v>0</v>
      </c>
      <c r="X58" s="61">
        <f t="shared" si="1"/>
        <v>0</v>
      </c>
      <c r="Y58" s="61">
        <f t="shared" si="1"/>
        <v>0</v>
      </c>
      <c r="Z58" s="61">
        <f t="shared" si="1"/>
        <v>30</v>
      </c>
      <c r="AA58" s="61">
        <f t="shared" si="1"/>
        <v>0</v>
      </c>
      <c r="AB58" s="61">
        <f t="shared" si="1"/>
        <v>0</v>
      </c>
      <c r="AC58" s="61">
        <f t="shared" si="1"/>
        <v>0</v>
      </c>
      <c r="AD58" s="61">
        <f t="shared" si="1"/>
        <v>0</v>
      </c>
      <c r="AE58" s="61">
        <f t="shared" si="1"/>
        <v>0</v>
      </c>
      <c r="AF58" s="61">
        <f t="shared" si="1"/>
        <v>0</v>
      </c>
      <c r="AG58" s="61">
        <f t="shared" si="1"/>
        <v>0</v>
      </c>
      <c r="AH58" s="61">
        <f t="shared" si="1"/>
        <v>0</v>
      </c>
      <c r="AI58" s="63">
        <f t="shared" si="1"/>
        <v>0</v>
      </c>
      <c r="AL58" s="32"/>
    </row>
    <row r="59" spans="1:38" s="2" customFormat="1" ht="12.75" customHeight="1" thickBot="1" x14ac:dyDescent="0.3">
      <c r="A59" s="65"/>
      <c r="B59" s="392"/>
      <c r="C59" s="393"/>
      <c r="D59" s="395"/>
      <c r="E59" s="397"/>
      <c r="F59" s="575"/>
      <c r="G59" s="576"/>
      <c r="H59" s="397"/>
      <c r="I59" s="397"/>
      <c r="J59" s="397"/>
      <c r="K59" s="399"/>
      <c r="L59" s="409">
        <f>SUM(L58:O58)</f>
        <v>120</v>
      </c>
      <c r="M59" s="410"/>
      <c r="N59" s="410"/>
      <c r="O59" s="411"/>
      <c r="P59" s="409">
        <f>SUM(P58:S58)</f>
        <v>75</v>
      </c>
      <c r="Q59" s="410"/>
      <c r="R59" s="410"/>
      <c r="S59" s="411"/>
      <c r="T59" s="409">
        <f>SUM(T58:W58)</f>
        <v>30</v>
      </c>
      <c r="U59" s="410"/>
      <c r="V59" s="410"/>
      <c r="W59" s="411"/>
      <c r="X59" s="409">
        <f>SUM(X58:AA58)</f>
        <v>30</v>
      </c>
      <c r="Y59" s="410"/>
      <c r="Z59" s="410"/>
      <c r="AA59" s="411"/>
      <c r="AB59" s="409">
        <f>SUM(AB58:AE58)</f>
        <v>0</v>
      </c>
      <c r="AC59" s="410"/>
      <c r="AD59" s="410"/>
      <c r="AE59" s="411"/>
      <c r="AF59" s="409">
        <f>SUM(AF58:AI58)</f>
        <v>0</v>
      </c>
      <c r="AG59" s="410"/>
      <c r="AH59" s="410"/>
      <c r="AI59" s="411"/>
      <c r="AL59" s="32"/>
    </row>
    <row r="60" spans="1:38" s="2" customFormat="1" ht="12.75" customHeight="1" x14ac:dyDescent="0.25">
      <c r="A60" s="416" t="s">
        <v>60</v>
      </c>
      <c r="B60" s="417"/>
      <c r="C60" s="418"/>
      <c r="D60" s="433" t="s">
        <v>37</v>
      </c>
      <c r="E60" s="422" t="s">
        <v>38</v>
      </c>
      <c r="F60" s="524" t="s">
        <v>13</v>
      </c>
      <c r="G60" s="506" t="s">
        <v>29</v>
      </c>
      <c r="H60" s="426" t="s">
        <v>39</v>
      </c>
      <c r="I60" s="426" t="s">
        <v>40</v>
      </c>
      <c r="J60" s="426" t="s">
        <v>41</v>
      </c>
      <c r="K60" s="510" t="s">
        <v>42</v>
      </c>
      <c r="L60" s="387" t="s">
        <v>31</v>
      </c>
      <c r="M60" s="388"/>
      <c r="N60" s="388"/>
      <c r="O60" s="389"/>
      <c r="P60" s="387" t="s">
        <v>32</v>
      </c>
      <c r="Q60" s="388"/>
      <c r="R60" s="388"/>
      <c r="S60" s="389"/>
      <c r="T60" s="387" t="s">
        <v>33</v>
      </c>
      <c r="U60" s="388"/>
      <c r="V60" s="388"/>
      <c r="W60" s="389"/>
      <c r="X60" s="387" t="s">
        <v>34</v>
      </c>
      <c r="Y60" s="388"/>
      <c r="Z60" s="388"/>
      <c r="AA60" s="389"/>
      <c r="AB60" s="387" t="s">
        <v>35</v>
      </c>
      <c r="AC60" s="388"/>
      <c r="AD60" s="388"/>
      <c r="AE60" s="389"/>
      <c r="AF60" s="387" t="s">
        <v>36</v>
      </c>
      <c r="AG60" s="388"/>
      <c r="AH60" s="388"/>
      <c r="AI60" s="389"/>
      <c r="AL60" s="32"/>
    </row>
    <row r="61" spans="1:38" s="2" customFormat="1" ht="13.2" x14ac:dyDescent="0.25">
      <c r="A61" s="416"/>
      <c r="B61" s="417"/>
      <c r="C61" s="418"/>
      <c r="D61" s="434"/>
      <c r="E61" s="422"/>
      <c r="F61" s="525"/>
      <c r="G61" s="506"/>
      <c r="H61" s="426"/>
      <c r="I61" s="426"/>
      <c r="J61" s="426"/>
      <c r="K61" s="510"/>
      <c r="L61" s="400" t="s">
        <v>39</v>
      </c>
      <c r="M61" s="402" t="s">
        <v>40</v>
      </c>
      <c r="N61" s="404" t="s">
        <v>44</v>
      </c>
      <c r="O61" s="406" t="s">
        <v>45</v>
      </c>
      <c r="P61" s="400" t="s">
        <v>39</v>
      </c>
      <c r="Q61" s="402" t="s">
        <v>40</v>
      </c>
      <c r="R61" s="404" t="s">
        <v>44</v>
      </c>
      <c r="S61" s="406" t="s">
        <v>45</v>
      </c>
      <c r="T61" s="400" t="s">
        <v>39</v>
      </c>
      <c r="U61" s="402" t="s">
        <v>40</v>
      </c>
      <c r="V61" s="404" t="s">
        <v>44</v>
      </c>
      <c r="W61" s="406" t="s">
        <v>45</v>
      </c>
      <c r="X61" s="400" t="s">
        <v>39</v>
      </c>
      <c r="Y61" s="402" t="s">
        <v>40</v>
      </c>
      <c r="Z61" s="404" t="s">
        <v>44</v>
      </c>
      <c r="AA61" s="406" t="s">
        <v>45</v>
      </c>
      <c r="AB61" s="400" t="s">
        <v>39</v>
      </c>
      <c r="AC61" s="402" t="s">
        <v>40</v>
      </c>
      <c r="AD61" s="404" t="s">
        <v>44</v>
      </c>
      <c r="AE61" s="406" t="s">
        <v>45</v>
      </c>
      <c r="AF61" s="400" t="s">
        <v>39</v>
      </c>
      <c r="AG61" s="402" t="s">
        <v>40</v>
      </c>
      <c r="AH61" s="404" t="s">
        <v>44</v>
      </c>
      <c r="AI61" s="406" t="s">
        <v>45</v>
      </c>
      <c r="AL61" s="32"/>
    </row>
    <row r="62" spans="1:38" s="2" customFormat="1" ht="13.8" thickBot="1" x14ac:dyDescent="0.3">
      <c r="A62" s="416"/>
      <c r="B62" s="417"/>
      <c r="C62" s="418"/>
      <c r="D62" s="435"/>
      <c r="E62" s="405"/>
      <c r="F62" s="526"/>
      <c r="G62" s="401"/>
      <c r="H62" s="427"/>
      <c r="I62" s="427"/>
      <c r="J62" s="427"/>
      <c r="K62" s="511"/>
      <c r="L62" s="401"/>
      <c r="M62" s="403"/>
      <c r="N62" s="405"/>
      <c r="O62" s="407"/>
      <c r="P62" s="401"/>
      <c r="Q62" s="403"/>
      <c r="R62" s="405"/>
      <c r="S62" s="407"/>
      <c r="T62" s="401"/>
      <c r="U62" s="403"/>
      <c r="V62" s="405"/>
      <c r="W62" s="407"/>
      <c r="X62" s="401"/>
      <c r="Y62" s="403"/>
      <c r="Z62" s="405"/>
      <c r="AA62" s="407"/>
      <c r="AB62" s="401"/>
      <c r="AC62" s="403"/>
      <c r="AD62" s="405"/>
      <c r="AE62" s="407"/>
      <c r="AF62" s="401"/>
      <c r="AG62" s="403"/>
      <c r="AH62" s="405"/>
      <c r="AI62" s="407"/>
      <c r="AL62" s="32"/>
    </row>
    <row r="63" spans="1:38" s="2" customFormat="1" ht="12.75" customHeight="1" x14ac:dyDescent="0.25">
      <c r="A63" s="416"/>
      <c r="B63" s="417"/>
      <c r="C63" s="418"/>
      <c r="D63" s="437">
        <f t="shared" ref="D63:AI63" si="2">SUM(D58)</f>
        <v>0</v>
      </c>
      <c r="E63" s="431">
        <f t="shared" si="2"/>
        <v>11</v>
      </c>
      <c r="F63" s="443">
        <f t="shared" si="2"/>
        <v>11</v>
      </c>
      <c r="G63" s="441">
        <f t="shared" si="2"/>
        <v>255</v>
      </c>
      <c r="H63" s="431">
        <f t="shared" si="2"/>
        <v>60</v>
      </c>
      <c r="I63" s="431">
        <f t="shared" si="2"/>
        <v>75</v>
      </c>
      <c r="J63" s="431">
        <f t="shared" si="2"/>
        <v>120</v>
      </c>
      <c r="K63" s="439">
        <f t="shared" ref="K63" si="3">SUM(K58)</f>
        <v>0</v>
      </c>
      <c r="L63" s="66">
        <f t="shared" si="2"/>
        <v>45</v>
      </c>
      <c r="M63" s="67">
        <f t="shared" si="2"/>
        <v>45</v>
      </c>
      <c r="N63" s="67">
        <f t="shared" si="2"/>
        <v>30</v>
      </c>
      <c r="O63" s="67">
        <f t="shared" si="2"/>
        <v>0</v>
      </c>
      <c r="P63" s="67">
        <f t="shared" si="2"/>
        <v>15</v>
      </c>
      <c r="Q63" s="67">
        <f t="shared" si="2"/>
        <v>30</v>
      </c>
      <c r="R63" s="67">
        <f t="shared" si="2"/>
        <v>30</v>
      </c>
      <c r="S63" s="67">
        <f t="shared" si="2"/>
        <v>0</v>
      </c>
      <c r="T63" s="67">
        <f t="shared" si="2"/>
        <v>0</v>
      </c>
      <c r="U63" s="67">
        <f t="shared" si="2"/>
        <v>0</v>
      </c>
      <c r="V63" s="67">
        <f t="shared" si="2"/>
        <v>30</v>
      </c>
      <c r="W63" s="67">
        <f t="shared" si="2"/>
        <v>0</v>
      </c>
      <c r="X63" s="67">
        <f t="shared" si="2"/>
        <v>0</v>
      </c>
      <c r="Y63" s="67">
        <f t="shared" si="2"/>
        <v>0</v>
      </c>
      <c r="Z63" s="67">
        <f t="shared" si="2"/>
        <v>30</v>
      </c>
      <c r="AA63" s="67">
        <f t="shared" si="2"/>
        <v>0</v>
      </c>
      <c r="AB63" s="67">
        <f t="shared" si="2"/>
        <v>0</v>
      </c>
      <c r="AC63" s="67">
        <f t="shared" si="2"/>
        <v>0</v>
      </c>
      <c r="AD63" s="67">
        <f t="shared" si="2"/>
        <v>0</v>
      </c>
      <c r="AE63" s="67">
        <f t="shared" si="2"/>
        <v>0</v>
      </c>
      <c r="AF63" s="67">
        <f t="shared" si="2"/>
        <v>0</v>
      </c>
      <c r="AG63" s="67">
        <f t="shared" si="2"/>
        <v>0</v>
      </c>
      <c r="AH63" s="67">
        <f t="shared" si="2"/>
        <v>0</v>
      </c>
      <c r="AI63" s="166">
        <f t="shared" si="2"/>
        <v>0</v>
      </c>
      <c r="AK63" s="167" t="s">
        <v>61</v>
      </c>
      <c r="AL63" s="32"/>
    </row>
    <row r="64" spans="1:38" s="2" customFormat="1" ht="13.5" customHeight="1" thickBot="1" x14ac:dyDescent="0.3">
      <c r="A64" s="416"/>
      <c r="B64" s="417"/>
      <c r="C64" s="418"/>
      <c r="D64" s="438"/>
      <c r="E64" s="432"/>
      <c r="F64" s="444"/>
      <c r="G64" s="442"/>
      <c r="H64" s="432"/>
      <c r="I64" s="432"/>
      <c r="J64" s="432"/>
      <c r="K64" s="440"/>
      <c r="L64" s="419">
        <f>SUM(L63:O63)</f>
        <v>120</v>
      </c>
      <c r="M64" s="420"/>
      <c r="N64" s="420"/>
      <c r="O64" s="448"/>
      <c r="P64" s="542">
        <f>SUM(P63:S63)</f>
        <v>75</v>
      </c>
      <c r="Q64" s="562"/>
      <c r="R64" s="562"/>
      <c r="S64" s="541"/>
      <c r="T64" s="542">
        <f>SUM(T63:W63)</f>
        <v>30</v>
      </c>
      <c r="U64" s="562"/>
      <c r="V64" s="562"/>
      <c r="W64" s="541"/>
      <c r="X64" s="542">
        <f>SUM(X63:AA63)</f>
        <v>30</v>
      </c>
      <c r="Y64" s="562"/>
      <c r="Z64" s="562"/>
      <c r="AA64" s="541"/>
      <c r="AB64" s="542">
        <f>SUM(AB63:AE63)</f>
        <v>0</v>
      </c>
      <c r="AC64" s="562"/>
      <c r="AD64" s="562"/>
      <c r="AE64" s="541"/>
      <c r="AF64" s="419">
        <f>SUM(AF63:AI63)</f>
        <v>0</v>
      </c>
      <c r="AG64" s="420"/>
      <c r="AH64" s="420"/>
      <c r="AI64" s="448"/>
      <c r="AK64" s="167">
        <f>SUM(L64:AI64)*15</f>
        <v>3825</v>
      </c>
      <c r="AL64" s="32"/>
    </row>
    <row r="65" spans="1:38" s="2" customFormat="1" ht="13.2" x14ac:dyDescent="0.25">
      <c r="A65" s="416"/>
      <c r="B65" s="417"/>
      <c r="C65" s="418"/>
      <c r="D65" s="372" t="s">
        <v>62</v>
      </c>
      <c r="E65" s="373"/>
      <c r="F65" s="373"/>
      <c r="G65" s="505" t="s">
        <v>63</v>
      </c>
      <c r="H65" s="446"/>
      <c r="I65" s="446"/>
      <c r="J65" s="446"/>
      <c r="K65" s="447"/>
      <c r="L65" s="428">
        <v>0</v>
      </c>
      <c r="M65" s="429"/>
      <c r="N65" s="429"/>
      <c r="O65" s="430"/>
      <c r="P65" s="428">
        <v>0</v>
      </c>
      <c r="Q65" s="429"/>
      <c r="R65" s="429"/>
      <c r="S65" s="430"/>
      <c r="T65" s="428">
        <v>0</v>
      </c>
      <c r="U65" s="429"/>
      <c r="V65" s="429"/>
      <c r="W65" s="430"/>
      <c r="X65" s="428">
        <v>0</v>
      </c>
      <c r="Y65" s="429"/>
      <c r="Z65" s="429"/>
      <c r="AA65" s="430"/>
      <c r="AB65" s="428">
        <v>0</v>
      </c>
      <c r="AC65" s="429"/>
      <c r="AD65" s="429"/>
      <c r="AE65" s="430"/>
      <c r="AF65" s="428">
        <v>0</v>
      </c>
      <c r="AG65" s="429"/>
      <c r="AH65" s="429"/>
      <c r="AI65" s="430"/>
      <c r="AK65" s="167">
        <f>SUM(L65:AI65)</f>
        <v>0</v>
      </c>
      <c r="AL65" s="32"/>
    </row>
    <row r="66" spans="1:38" s="2" customFormat="1" ht="13.2" x14ac:dyDescent="0.25">
      <c r="A66" s="416"/>
      <c r="B66" s="417"/>
      <c r="C66" s="418"/>
      <c r="D66" s="375"/>
      <c r="E66" s="376"/>
      <c r="F66" s="376"/>
      <c r="G66" s="512" t="s">
        <v>64</v>
      </c>
      <c r="H66" s="382"/>
      <c r="I66" s="382"/>
      <c r="J66" s="382"/>
      <c r="K66" s="383"/>
      <c r="L66" s="559">
        <v>6</v>
      </c>
      <c r="M66" s="560"/>
      <c r="N66" s="560"/>
      <c r="O66" s="561"/>
      <c r="P66" s="559">
        <v>3</v>
      </c>
      <c r="Q66" s="560"/>
      <c r="R66" s="560"/>
      <c r="S66" s="561"/>
      <c r="T66" s="559">
        <v>1</v>
      </c>
      <c r="U66" s="560"/>
      <c r="V66" s="560"/>
      <c r="W66" s="561"/>
      <c r="X66" s="559">
        <v>1</v>
      </c>
      <c r="Y66" s="560"/>
      <c r="Z66" s="560"/>
      <c r="AA66" s="561"/>
      <c r="AB66" s="559">
        <v>0</v>
      </c>
      <c r="AC66" s="560"/>
      <c r="AD66" s="560"/>
      <c r="AE66" s="561"/>
      <c r="AF66" s="559">
        <v>0</v>
      </c>
      <c r="AG66" s="560"/>
      <c r="AH66" s="560"/>
      <c r="AI66" s="561"/>
      <c r="AK66" s="167">
        <f>SUM(L66:AI66)</f>
        <v>11</v>
      </c>
      <c r="AL66" s="32"/>
    </row>
    <row r="67" spans="1:38" s="2" customFormat="1" ht="13.8" thickBot="1" x14ac:dyDescent="0.3">
      <c r="A67" s="419"/>
      <c r="B67" s="420"/>
      <c r="C67" s="421"/>
      <c r="D67" s="378"/>
      <c r="E67" s="379"/>
      <c r="F67" s="379"/>
      <c r="G67" s="507" t="s">
        <v>13</v>
      </c>
      <c r="H67" s="368"/>
      <c r="I67" s="368"/>
      <c r="J67" s="368"/>
      <c r="K67" s="369"/>
      <c r="L67" s="370">
        <v>6</v>
      </c>
      <c r="M67" s="370"/>
      <c r="N67" s="370"/>
      <c r="O67" s="370"/>
      <c r="P67" s="370">
        <v>2</v>
      </c>
      <c r="Q67" s="370"/>
      <c r="R67" s="370"/>
      <c r="S67" s="370"/>
      <c r="T67" s="370">
        <v>1</v>
      </c>
      <c r="U67" s="370"/>
      <c r="V67" s="370"/>
      <c r="W67" s="370"/>
      <c r="X67" s="370">
        <v>2</v>
      </c>
      <c r="Y67" s="370"/>
      <c r="Z67" s="370"/>
      <c r="AA67" s="370"/>
      <c r="AB67" s="370">
        <v>0</v>
      </c>
      <c r="AC67" s="370"/>
      <c r="AD67" s="370"/>
      <c r="AE67" s="370"/>
      <c r="AF67" s="370">
        <v>0</v>
      </c>
      <c r="AG67" s="370"/>
      <c r="AH67" s="370"/>
      <c r="AI67" s="370"/>
      <c r="AK67" s="167">
        <f>SUM(L67:AI67)</f>
        <v>11</v>
      </c>
      <c r="AL67" s="32"/>
    </row>
    <row r="68" spans="1:38" s="2" customFormat="1" ht="15" x14ac:dyDescent="0.25">
      <c r="A68" s="161"/>
      <c r="B68" s="163"/>
      <c r="C68" s="163"/>
      <c r="D68" s="22"/>
      <c r="E68" s="22"/>
      <c r="F68" s="22"/>
      <c r="G68" s="32"/>
      <c r="H68" s="32"/>
      <c r="I68" s="32"/>
      <c r="J68" s="32"/>
      <c r="K68" s="32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72"/>
      <c r="AK68" s="167"/>
      <c r="AL68" s="32"/>
    </row>
    <row r="69" spans="1:38" s="2" customFormat="1" ht="14.4" thickBot="1" x14ac:dyDescent="0.3">
      <c r="A69" s="7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W69" s="173" t="s">
        <v>65</v>
      </c>
      <c r="Y69" s="71"/>
      <c r="Z69" s="75"/>
      <c r="AA69" s="75"/>
      <c r="AB69" s="165"/>
      <c r="AC69" s="165"/>
      <c r="AI69" s="9"/>
      <c r="AL69" s="32"/>
    </row>
    <row r="70" spans="1:38" s="2" customFormat="1" ht="13.8" x14ac:dyDescent="0.25">
      <c r="A70" s="69" t="s">
        <v>66</v>
      </c>
      <c r="B70" s="70"/>
      <c r="C70" s="70"/>
      <c r="D70" s="70"/>
      <c r="E70" s="70"/>
      <c r="F70" s="70"/>
      <c r="G70" s="70"/>
      <c r="W70" s="4"/>
      <c r="X70" s="180" t="s">
        <v>67</v>
      </c>
      <c r="Y70" s="177"/>
      <c r="Z70" s="178"/>
      <c r="AA70" s="178"/>
      <c r="AB70" s="5"/>
      <c r="AC70" s="5"/>
      <c r="AD70" s="5"/>
      <c r="AE70" s="5"/>
      <c r="AF70" s="5"/>
      <c r="AG70" s="5"/>
      <c r="AH70" s="5"/>
      <c r="AI70" s="6"/>
      <c r="AL70" s="32"/>
    </row>
    <row r="71" spans="1:38" s="2" customFormat="1" ht="35.25" customHeight="1" x14ac:dyDescent="0.25">
      <c r="A71" s="73"/>
      <c r="B71" s="571" t="s">
        <v>68</v>
      </c>
      <c r="C71" s="571"/>
      <c r="D71" s="571"/>
      <c r="E71" s="571"/>
      <c r="F71" s="571"/>
      <c r="G71" s="571"/>
      <c r="H71" s="571"/>
      <c r="I71" s="571"/>
      <c r="J71" s="571"/>
      <c r="K71" s="571"/>
      <c r="L71" s="571"/>
      <c r="M71" s="571"/>
      <c r="N71" s="571"/>
      <c r="O71" s="571"/>
      <c r="P71" s="174"/>
      <c r="Q71" s="174"/>
      <c r="R71" s="174"/>
      <c r="S71" s="174"/>
      <c r="W71" s="7"/>
      <c r="X71" s="70" t="s">
        <v>39</v>
      </c>
      <c r="Y71" s="74" t="s">
        <v>69</v>
      </c>
      <c r="Z71" s="72"/>
      <c r="AA71" s="72"/>
      <c r="AB71" s="174"/>
      <c r="AC71" s="70"/>
      <c r="AI71" s="9"/>
      <c r="AL71" s="32"/>
    </row>
    <row r="72" spans="1:38" s="2" customFormat="1" ht="15" x14ac:dyDescent="0.25">
      <c r="A72" s="73"/>
      <c r="B72" s="168" t="s">
        <v>70</v>
      </c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83"/>
      <c r="R72" s="183"/>
      <c r="S72" s="183"/>
      <c r="W72" s="7"/>
      <c r="X72" s="70" t="s">
        <v>40</v>
      </c>
      <c r="Y72" s="74" t="s">
        <v>71</v>
      </c>
      <c r="Z72" s="72"/>
      <c r="AA72" s="72"/>
      <c r="AB72" s="169"/>
      <c r="AI72" s="9"/>
      <c r="AL72" s="32"/>
    </row>
    <row r="73" spans="1:38" s="2" customFormat="1" ht="15" x14ac:dyDescent="0.25">
      <c r="A73" s="73"/>
      <c r="B73" s="170" t="s">
        <v>72</v>
      </c>
      <c r="C73" s="170"/>
      <c r="D73" s="169"/>
      <c r="E73" s="169"/>
      <c r="F73" s="169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84"/>
      <c r="R73" s="184"/>
      <c r="S73" s="184"/>
      <c r="W73" s="7"/>
      <c r="X73" s="70" t="s">
        <v>44</v>
      </c>
      <c r="Y73" s="74" t="s">
        <v>73</v>
      </c>
      <c r="Z73" s="72"/>
      <c r="AA73" s="72"/>
      <c r="AB73" s="169"/>
      <c r="AI73" s="9"/>
      <c r="AL73" s="32"/>
    </row>
    <row r="74" spans="1:38" s="2" customFormat="1" ht="35.25" customHeight="1" x14ac:dyDescent="0.25">
      <c r="A74" s="73"/>
      <c r="B74" s="571" t="s">
        <v>74</v>
      </c>
      <c r="C74" s="571"/>
      <c r="D74" s="571"/>
      <c r="E74" s="571"/>
      <c r="F74" s="571"/>
      <c r="G74" s="571"/>
      <c r="H74" s="571"/>
      <c r="I74" s="571"/>
      <c r="J74" s="571"/>
      <c r="K74" s="571"/>
      <c r="L74" s="571"/>
      <c r="M74" s="571"/>
      <c r="N74" s="571"/>
      <c r="O74" s="571"/>
      <c r="P74" s="174"/>
      <c r="Q74" s="174"/>
      <c r="R74" s="174"/>
      <c r="S74" s="174"/>
      <c r="W74" s="7"/>
      <c r="X74" s="70" t="s">
        <v>75</v>
      </c>
      <c r="Y74" s="74" t="s">
        <v>76</v>
      </c>
      <c r="Z74" s="72"/>
      <c r="AA74" s="72"/>
      <c r="AB74" s="174"/>
      <c r="AI74" s="9"/>
      <c r="AL74" s="32"/>
    </row>
    <row r="75" spans="1:38" s="2" customFormat="1" ht="15" x14ac:dyDescent="0.25">
      <c r="A75" s="73"/>
      <c r="B75" s="170" t="s">
        <v>77</v>
      </c>
      <c r="C75" s="170"/>
      <c r="D75" s="170"/>
      <c r="E75" s="170"/>
      <c r="F75" s="170"/>
      <c r="G75" s="170"/>
      <c r="H75" s="170"/>
      <c r="I75" s="170"/>
      <c r="J75" s="170"/>
      <c r="K75" s="171"/>
      <c r="L75" s="170"/>
      <c r="M75" s="170"/>
      <c r="N75" s="170"/>
      <c r="O75" s="170"/>
      <c r="P75" s="170"/>
      <c r="Q75" s="184"/>
      <c r="R75" s="184"/>
      <c r="S75" s="184"/>
      <c r="W75" s="7"/>
      <c r="X75" s="70" t="s">
        <v>78</v>
      </c>
      <c r="Y75" s="74" t="s">
        <v>79</v>
      </c>
      <c r="Z75" s="72"/>
      <c r="AA75" s="72"/>
      <c r="AB75" s="169"/>
      <c r="AI75" s="9"/>
      <c r="AL75" s="32"/>
    </row>
    <row r="76" spans="1:38" s="2" customFormat="1" ht="15" x14ac:dyDescent="0.25">
      <c r="A76" s="73"/>
      <c r="B76" s="168" t="s">
        <v>80</v>
      </c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84"/>
      <c r="R76" s="184"/>
      <c r="S76" s="184"/>
      <c r="W76" s="7"/>
      <c r="X76" s="70" t="s">
        <v>81</v>
      </c>
      <c r="Y76" s="74" t="s">
        <v>82</v>
      </c>
      <c r="Z76" s="72"/>
      <c r="AA76" s="72"/>
      <c r="AB76" s="169"/>
      <c r="AI76" s="9"/>
      <c r="AL76" s="32"/>
    </row>
    <row r="77" spans="1:38" s="2" customFormat="1" ht="15" x14ac:dyDescent="0.25">
      <c r="A77" s="73"/>
      <c r="B77" s="1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70"/>
      <c r="R77" s="70"/>
      <c r="S77" s="70"/>
      <c r="W77" s="7"/>
      <c r="X77" s="70" t="s">
        <v>83</v>
      </c>
      <c r="Y77" s="74" t="s">
        <v>84</v>
      </c>
      <c r="Z77" s="72"/>
      <c r="AA77" s="72"/>
      <c r="AI77" s="9"/>
      <c r="AL77" s="32"/>
    </row>
    <row r="78" spans="1:38" s="2" customFormat="1" ht="15.6" thickBot="1" x14ac:dyDescent="0.3">
      <c r="A78" s="73"/>
      <c r="C78" s="1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70"/>
      <c r="R78" s="70"/>
      <c r="S78" s="70"/>
      <c r="W78" s="7"/>
      <c r="X78" s="175"/>
      <c r="Y78" s="2" t="s">
        <v>85</v>
      </c>
      <c r="AA78" s="72"/>
      <c r="AI78" s="9"/>
      <c r="AL78" s="32"/>
    </row>
    <row r="79" spans="1:38" s="2" customFormat="1" ht="15.6" thickBot="1" x14ac:dyDescent="0.3">
      <c r="A79" s="7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70"/>
      <c r="R79" s="70"/>
      <c r="S79" s="70"/>
      <c r="W79" s="7"/>
      <c r="X79" s="77"/>
      <c r="Y79" s="2" t="s">
        <v>86</v>
      </c>
      <c r="AA79" s="70"/>
      <c r="AI79" s="9"/>
      <c r="AL79" s="32"/>
    </row>
    <row r="80" spans="1:38" s="2" customFormat="1" ht="15.6" thickBot="1" x14ac:dyDescent="0.3">
      <c r="A80" s="7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70"/>
      <c r="R80" s="70"/>
      <c r="S80" s="70"/>
      <c r="W80" s="7"/>
      <c r="Y80" s="70"/>
      <c r="Z80" s="75"/>
      <c r="AI80" s="9"/>
      <c r="AL80" s="32"/>
    </row>
    <row r="81" spans="1:38" s="2" customFormat="1" ht="14.4" thickBot="1" x14ac:dyDescent="0.3">
      <c r="A81" s="16"/>
      <c r="B81" s="78"/>
      <c r="C81" s="78"/>
      <c r="D81" s="78"/>
      <c r="E81" s="79"/>
      <c r="F81" s="79"/>
      <c r="G81" s="79"/>
      <c r="H81" s="79"/>
      <c r="I81" s="79"/>
      <c r="J81" s="79"/>
      <c r="K81" s="78"/>
      <c r="L81" s="78"/>
      <c r="M81" s="78"/>
      <c r="N81" s="78"/>
      <c r="O81" s="78"/>
      <c r="P81" s="78"/>
      <c r="Q81" s="78"/>
      <c r="R81" s="78"/>
      <c r="S81" s="78"/>
      <c r="T81" s="17"/>
      <c r="U81" s="17"/>
      <c r="V81" s="17"/>
      <c r="W81" s="16"/>
      <c r="X81" s="31" t="s">
        <v>87</v>
      </c>
      <c r="Y81" s="185"/>
      <c r="Z81" s="185"/>
      <c r="AA81" s="186"/>
      <c r="AB81" s="17"/>
      <c r="AC81" s="17"/>
      <c r="AD81" s="17"/>
      <c r="AE81" s="17"/>
      <c r="AF81" s="17"/>
      <c r="AG81" s="17"/>
      <c r="AH81" s="17"/>
      <c r="AI81" s="18"/>
      <c r="AL81" s="32"/>
    </row>
    <row r="82" spans="1:38" s="2" customFormat="1" ht="24.9" customHeight="1" x14ac:dyDescent="0.25">
      <c r="A82" s="462"/>
      <c r="B82" s="463"/>
      <c r="C82" s="464"/>
      <c r="D82" s="465" t="s">
        <v>19</v>
      </c>
      <c r="E82" s="466"/>
      <c r="F82" s="466"/>
      <c r="G82" s="466"/>
      <c r="H82" s="466"/>
      <c r="I82" s="466"/>
      <c r="J82" s="466"/>
      <c r="K82" s="466"/>
      <c r="L82" s="466"/>
      <c r="M82" s="466"/>
      <c r="N82" s="466"/>
      <c r="O82" s="466"/>
      <c r="P82" s="466"/>
      <c r="Q82" s="466"/>
      <c r="R82" s="466"/>
      <c r="S82" s="466"/>
      <c r="T82" s="466"/>
      <c r="U82" s="466"/>
      <c r="V82" s="466"/>
      <c r="W82" s="466"/>
      <c r="X82" s="466"/>
      <c r="Y82" s="466"/>
      <c r="Z82" s="466"/>
      <c r="AA82" s="466"/>
      <c r="AB82" s="467"/>
      <c r="AC82" s="467"/>
      <c r="AD82" s="467"/>
      <c r="AE82" s="468"/>
      <c r="AF82" s="473"/>
      <c r="AG82" s="373"/>
      <c r="AH82" s="373"/>
      <c r="AI82" s="474"/>
      <c r="AL82" s="32"/>
    </row>
    <row r="83" spans="1:38" s="2" customFormat="1" ht="24.9" customHeight="1" x14ac:dyDescent="0.25">
      <c r="A83" s="475" t="s">
        <v>20</v>
      </c>
      <c r="B83" s="476"/>
      <c r="C83" s="477"/>
      <c r="D83" s="469"/>
      <c r="E83" s="470"/>
      <c r="F83" s="470"/>
      <c r="G83" s="470"/>
      <c r="H83" s="470"/>
      <c r="I83" s="470"/>
      <c r="J83" s="470"/>
      <c r="K83" s="470"/>
      <c r="L83" s="470"/>
      <c r="M83" s="470"/>
      <c r="N83" s="470"/>
      <c r="O83" s="470"/>
      <c r="P83" s="470"/>
      <c r="Q83" s="470"/>
      <c r="R83" s="470"/>
      <c r="S83" s="470"/>
      <c r="T83" s="470"/>
      <c r="U83" s="470"/>
      <c r="V83" s="470"/>
      <c r="W83" s="470"/>
      <c r="X83" s="470"/>
      <c r="Y83" s="470"/>
      <c r="Z83" s="470"/>
      <c r="AA83" s="470"/>
      <c r="AB83" s="471"/>
      <c r="AC83" s="471"/>
      <c r="AD83" s="471"/>
      <c r="AE83" s="472"/>
      <c r="AF83" s="475"/>
      <c r="AG83" s="376"/>
      <c r="AH83" s="376"/>
      <c r="AI83" s="478"/>
      <c r="AL83" s="32"/>
    </row>
    <row r="84" spans="1:38" s="2" customFormat="1" ht="15.9" customHeight="1" x14ac:dyDescent="0.25">
      <c r="A84" s="475"/>
      <c r="B84" s="476"/>
      <c r="C84" s="477"/>
      <c r="D84" s="12" t="s">
        <v>4</v>
      </c>
      <c r="E84" s="22"/>
      <c r="F84" s="22"/>
      <c r="G84" s="22"/>
      <c r="H84" s="22"/>
      <c r="I84" s="14" t="str">
        <f>(D9)</f>
        <v>PROFIL PRAKTYCZNY</v>
      </c>
      <c r="J84" s="23"/>
      <c r="K84" s="22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2"/>
      <c r="W84" s="12"/>
      <c r="X84" s="14"/>
      <c r="Y84" s="14"/>
      <c r="Z84" s="12"/>
      <c r="AA84" s="12"/>
      <c r="AB84" s="23"/>
      <c r="AC84" s="12"/>
      <c r="AD84" s="12"/>
      <c r="AE84" s="12"/>
      <c r="AF84" s="479"/>
      <c r="AG84" s="480"/>
      <c r="AH84" s="480"/>
      <c r="AI84" s="481"/>
      <c r="AL84" s="32"/>
    </row>
    <row r="85" spans="1:38" s="2" customFormat="1" ht="15.9" customHeight="1" x14ac:dyDescent="0.25">
      <c r="A85" s="19"/>
      <c r="B85" s="20"/>
      <c r="C85" s="21"/>
      <c r="D85" s="12" t="s">
        <v>6</v>
      </c>
      <c r="E85" s="22"/>
      <c r="F85" s="22"/>
      <c r="G85" s="12"/>
      <c r="H85" s="12"/>
      <c r="I85" s="14" t="str">
        <f>(D10)</f>
        <v>STUDIA PIERWSZEGO STOPNIA (3-letnie licencjackie)</v>
      </c>
      <c r="J85" s="23"/>
      <c r="K85" s="14"/>
      <c r="L85" s="14"/>
      <c r="M85" s="13"/>
      <c r="N85" s="22"/>
      <c r="O85" s="14"/>
      <c r="P85" s="14"/>
      <c r="Q85" s="14"/>
      <c r="R85" s="14"/>
      <c r="S85" s="14"/>
      <c r="T85" s="14"/>
      <c r="U85" s="14"/>
      <c r="V85" s="12"/>
      <c r="W85" s="12"/>
      <c r="X85" s="14"/>
      <c r="Y85" s="14"/>
      <c r="Z85" s="12"/>
      <c r="AA85" s="12"/>
      <c r="AB85" s="23"/>
      <c r="AC85" s="12"/>
      <c r="AD85" s="12"/>
      <c r="AE85" s="12"/>
      <c r="AF85" s="479"/>
      <c r="AG85" s="480"/>
      <c r="AH85" s="480"/>
      <c r="AI85" s="481"/>
      <c r="AL85" s="32"/>
    </row>
    <row r="86" spans="1:38" s="2" customFormat="1" ht="15.9" customHeight="1" x14ac:dyDescent="0.25">
      <c r="A86" s="482"/>
      <c r="B86" s="476"/>
      <c r="C86" s="477"/>
      <c r="D86" s="12" t="s">
        <v>8</v>
      </c>
      <c r="E86" s="22"/>
      <c r="F86" s="22"/>
      <c r="G86" s="12"/>
      <c r="H86" s="12"/>
      <c r="I86" s="14" t="str">
        <f>D11</f>
        <v>STUDIA STACJONARNE</v>
      </c>
      <c r="J86" s="23"/>
      <c r="K86" s="14"/>
      <c r="L86" s="14"/>
      <c r="M86" s="13"/>
      <c r="N86" s="22"/>
      <c r="O86" s="14"/>
      <c r="P86" s="14"/>
      <c r="Q86" s="14"/>
      <c r="R86" s="14"/>
      <c r="S86" s="14"/>
      <c r="T86" s="14"/>
      <c r="U86" s="14"/>
      <c r="V86" s="12"/>
      <c r="W86" s="12"/>
      <c r="X86" s="14"/>
      <c r="Y86" s="14"/>
      <c r="Z86" s="12"/>
      <c r="AA86" s="12"/>
      <c r="AB86" s="23"/>
      <c r="AC86" s="1"/>
      <c r="AD86" s="1"/>
      <c r="AE86" s="1"/>
      <c r="AF86" s="479" t="s">
        <v>21</v>
      </c>
      <c r="AG86" s="480"/>
      <c r="AH86" s="480"/>
      <c r="AI86" s="481"/>
      <c r="AL86" s="32"/>
    </row>
    <row r="87" spans="1:38" s="2" customFormat="1" ht="15.9" customHeight="1" x14ac:dyDescent="0.25">
      <c r="A87" s="479"/>
      <c r="B87" s="480"/>
      <c r="C87" s="483"/>
      <c r="D87" s="12" t="s">
        <v>1</v>
      </c>
      <c r="E87" s="12"/>
      <c r="F87" s="12"/>
      <c r="G87" s="12"/>
      <c r="H87" s="12"/>
      <c r="I87" s="14" t="str">
        <f>(D7)</f>
        <v>ZARZĄDZANIE W SPORCIE</v>
      </c>
      <c r="J87" s="23"/>
      <c r="K87" s="14"/>
      <c r="L87" s="14"/>
      <c r="M87" s="14"/>
      <c r="N87" s="22"/>
      <c r="O87" s="14"/>
      <c r="P87" s="14"/>
      <c r="Q87" s="14"/>
      <c r="R87" s="14"/>
      <c r="S87" s="14"/>
      <c r="T87" s="14"/>
      <c r="U87" s="14"/>
      <c r="V87" s="12"/>
      <c r="W87" s="12"/>
      <c r="X87" s="14"/>
      <c r="Y87" s="14"/>
      <c r="Z87" s="12"/>
      <c r="AA87" s="12"/>
      <c r="AB87" s="23"/>
      <c r="AC87" s="1"/>
      <c r="AD87" s="1"/>
      <c r="AE87" s="1"/>
      <c r="AF87" s="479" t="s">
        <v>22</v>
      </c>
      <c r="AG87" s="480"/>
      <c r="AH87" s="480"/>
      <c r="AI87" s="481"/>
      <c r="AL87" s="32"/>
    </row>
    <row r="88" spans="1:38" s="2" customFormat="1" ht="15.9" customHeight="1" x14ac:dyDescent="0.25">
      <c r="A88" s="482"/>
      <c r="B88" s="476"/>
      <c r="C88" s="477"/>
      <c r="D88" s="25" t="s">
        <v>23</v>
      </c>
      <c r="E88" s="12"/>
      <c r="F88" s="12"/>
      <c r="G88" s="12"/>
      <c r="H88" s="12"/>
      <c r="I88" s="14" t="str">
        <f>D8</f>
        <v>MENEDŻER SPORTU/MARKETING W SPORCIE</v>
      </c>
      <c r="J88" s="23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2"/>
      <c r="W88" s="12"/>
      <c r="X88" s="14"/>
      <c r="Y88" s="14"/>
      <c r="Z88" s="12"/>
      <c r="AA88" s="12"/>
      <c r="AB88" s="23"/>
      <c r="AC88" s="12"/>
      <c r="AD88" s="12"/>
      <c r="AE88" s="12"/>
      <c r="AF88" s="482"/>
      <c r="AG88" s="476"/>
      <c r="AH88" s="476"/>
      <c r="AI88" s="484"/>
      <c r="AL88" s="32"/>
    </row>
    <row r="89" spans="1:38" s="2" customFormat="1" ht="15.9" customHeight="1" thickBot="1" x14ac:dyDescent="0.3">
      <c r="A89" s="485"/>
      <c r="B89" s="486"/>
      <c r="C89" s="487"/>
      <c r="D89" s="27"/>
      <c r="E89" s="28"/>
      <c r="F89" s="28"/>
      <c r="G89" s="28"/>
      <c r="H89" s="28"/>
      <c r="I89" s="28"/>
      <c r="J89" s="28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30"/>
      <c r="W89" s="30"/>
      <c r="X89" s="29"/>
      <c r="Y89" s="29"/>
      <c r="Z89" s="30"/>
      <c r="AA89" s="30"/>
      <c r="AB89" s="28"/>
      <c r="AC89" s="26"/>
      <c r="AD89" s="26"/>
      <c r="AE89" s="26"/>
      <c r="AF89" s="488"/>
      <c r="AG89" s="489"/>
      <c r="AH89" s="489"/>
      <c r="AI89" s="490"/>
      <c r="AL89" s="32"/>
    </row>
    <row r="90" spans="1:38" s="2" customFormat="1" ht="6" customHeight="1" thickBot="1" x14ac:dyDescent="0.3">
      <c r="A90" s="31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6"/>
      <c r="AL90" s="32"/>
    </row>
    <row r="91" spans="1:38" s="2" customFormat="1" ht="13.2" x14ac:dyDescent="0.25">
      <c r="A91" s="491" t="s">
        <v>88</v>
      </c>
      <c r="B91" s="494" t="s">
        <v>25</v>
      </c>
      <c r="C91" s="495"/>
      <c r="D91" s="555" t="s">
        <v>26</v>
      </c>
      <c r="E91" s="556"/>
      <c r="F91" s="557"/>
      <c r="G91" s="505" t="s">
        <v>27</v>
      </c>
      <c r="H91" s="446"/>
      <c r="I91" s="446"/>
      <c r="J91" s="446"/>
      <c r="K91" s="446"/>
      <c r="L91" s="505" t="s">
        <v>28</v>
      </c>
      <c r="M91" s="446"/>
      <c r="N91" s="446"/>
      <c r="O91" s="446"/>
      <c r="P91" s="446"/>
      <c r="Q91" s="446"/>
      <c r="R91" s="446"/>
      <c r="S91" s="446"/>
      <c r="T91" s="446"/>
      <c r="U91" s="446"/>
      <c r="V91" s="446"/>
      <c r="W91" s="446"/>
      <c r="X91" s="446"/>
      <c r="Y91" s="446"/>
      <c r="Z91" s="446"/>
      <c r="AA91" s="446"/>
      <c r="AB91" s="446"/>
      <c r="AC91" s="446"/>
      <c r="AD91" s="446"/>
      <c r="AE91" s="446"/>
      <c r="AF91" s="446"/>
      <c r="AG91" s="446"/>
      <c r="AH91" s="446"/>
      <c r="AI91" s="447"/>
      <c r="AL91" s="32"/>
    </row>
    <row r="92" spans="1:38" s="2" customFormat="1" ht="13.2" x14ac:dyDescent="0.25">
      <c r="A92" s="492"/>
      <c r="B92" s="496"/>
      <c r="C92" s="497"/>
      <c r="D92" s="558"/>
      <c r="E92" s="449"/>
      <c r="F92" s="454"/>
      <c r="G92" s="545" t="s">
        <v>29</v>
      </c>
      <c r="H92" s="426" t="s">
        <v>30</v>
      </c>
      <c r="I92" s="426"/>
      <c r="J92" s="426"/>
      <c r="K92" s="436"/>
      <c r="L92" s="387" t="s">
        <v>31</v>
      </c>
      <c r="M92" s="388"/>
      <c r="N92" s="388"/>
      <c r="O92" s="389"/>
      <c r="P92" s="387" t="s">
        <v>32</v>
      </c>
      <c r="Q92" s="388"/>
      <c r="R92" s="388"/>
      <c r="S92" s="389"/>
      <c r="T92" s="387" t="s">
        <v>33</v>
      </c>
      <c r="U92" s="388"/>
      <c r="V92" s="388"/>
      <c r="W92" s="389"/>
      <c r="X92" s="387" t="s">
        <v>34</v>
      </c>
      <c r="Y92" s="388"/>
      <c r="Z92" s="388"/>
      <c r="AA92" s="389"/>
      <c r="AB92" s="387" t="s">
        <v>35</v>
      </c>
      <c r="AC92" s="388"/>
      <c r="AD92" s="388"/>
      <c r="AE92" s="389"/>
      <c r="AF92" s="387" t="s">
        <v>36</v>
      </c>
      <c r="AG92" s="388"/>
      <c r="AH92" s="388"/>
      <c r="AI92" s="389"/>
      <c r="AL92" s="32"/>
    </row>
    <row r="93" spans="1:38" s="2" customFormat="1" ht="12.75" customHeight="1" x14ac:dyDescent="0.25">
      <c r="A93" s="492"/>
      <c r="B93" s="496"/>
      <c r="C93" s="497"/>
      <c r="D93" s="434" t="s">
        <v>37</v>
      </c>
      <c r="E93" s="404" t="s">
        <v>38</v>
      </c>
      <c r="F93" s="406" t="s">
        <v>13</v>
      </c>
      <c r="G93" s="424"/>
      <c r="H93" s="426" t="s">
        <v>39</v>
      </c>
      <c r="I93" s="426" t="s">
        <v>40</v>
      </c>
      <c r="J93" s="426" t="s">
        <v>41</v>
      </c>
      <c r="K93" s="436" t="s">
        <v>42</v>
      </c>
      <c r="L93" s="456" t="s">
        <v>43</v>
      </c>
      <c r="M93" s="457"/>
      <c r="N93" s="457"/>
      <c r="O93" s="457"/>
      <c r="P93" s="457"/>
      <c r="Q93" s="457"/>
      <c r="R93" s="457"/>
      <c r="S93" s="457"/>
      <c r="T93" s="457"/>
      <c r="U93" s="457"/>
      <c r="V93" s="457"/>
      <c r="W93" s="457"/>
      <c r="X93" s="457"/>
      <c r="Y93" s="457"/>
      <c r="Z93" s="457"/>
      <c r="AA93" s="457"/>
      <c r="AB93" s="457"/>
      <c r="AC93" s="457"/>
      <c r="AD93" s="457"/>
      <c r="AE93" s="457"/>
      <c r="AF93" s="457"/>
      <c r="AG93" s="457"/>
      <c r="AH93" s="457"/>
      <c r="AI93" s="458"/>
      <c r="AL93" s="32"/>
    </row>
    <row r="94" spans="1:38" s="2" customFormat="1" ht="13.2" x14ac:dyDescent="0.25">
      <c r="A94" s="492"/>
      <c r="B94" s="496"/>
      <c r="C94" s="497"/>
      <c r="D94" s="434"/>
      <c r="E94" s="422"/>
      <c r="F94" s="423"/>
      <c r="G94" s="424"/>
      <c r="H94" s="426"/>
      <c r="I94" s="426"/>
      <c r="J94" s="426"/>
      <c r="K94" s="436"/>
      <c r="L94" s="400" t="s">
        <v>39</v>
      </c>
      <c r="M94" s="402" t="s">
        <v>40</v>
      </c>
      <c r="N94" s="404" t="s">
        <v>44</v>
      </c>
      <c r="O94" s="406" t="s">
        <v>45</v>
      </c>
      <c r="P94" s="400" t="s">
        <v>39</v>
      </c>
      <c r="Q94" s="402" t="s">
        <v>40</v>
      </c>
      <c r="R94" s="404" t="s">
        <v>44</v>
      </c>
      <c r="S94" s="406" t="s">
        <v>45</v>
      </c>
      <c r="T94" s="400" t="s">
        <v>39</v>
      </c>
      <c r="U94" s="402" t="s">
        <v>40</v>
      </c>
      <c r="V94" s="404" t="s">
        <v>44</v>
      </c>
      <c r="W94" s="406" t="s">
        <v>45</v>
      </c>
      <c r="X94" s="400" t="s">
        <v>39</v>
      </c>
      <c r="Y94" s="402" t="s">
        <v>40</v>
      </c>
      <c r="Z94" s="404" t="s">
        <v>44</v>
      </c>
      <c r="AA94" s="406" t="s">
        <v>45</v>
      </c>
      <c r="AB94" s="400" t="s">
        <v>39</v>
      </c>
      <c r="AC94" s="402" t="s">
        <v>40</v>
      </c>
      <c r="AD94" s="404" t="s">
        <v>44</v>
      </c>
      <c r="AE94" s="406" t="s">
        <v>45</v>
      </c>
      <c r="AF94" s="400" t="s">
        <v>39</v>
      </c>
      <c r="AG94" s="402" t="s">
        <v>40</v>
      </c>
      <c r="AH94" s="404" t="s">
        <v>44</v>
      </c>
      <c r="AI94" s="406" t="s">
        <v>45</v>
      </c>
      <c r="AL94" s="32"/>
    </row>
    <row r="95" spans="1:38" s="2" customFormat="1" ht="13.8" thickBot="1" x14ac:dyDescent="0.3">
      <c r="A95" s="493"/>
      <c r="B95" s="498"/>
      <c r="C95" s="499"/>
      <c r="D95" s="435"/>
      <c r="E95" s="405"/>
      <c r="F95" s="407"/>
      <c r="G95" s="425"/>
      <c r="H95" s="427"/>
      <c r="I95" s="427"/>
      <c r="J95" s="427"/>
      <c r="K95" s="367"/>
      <c r="L95" s="401"/>
      <c r="M95" s="403"/>
      <c r="N95" s="405"/>
      <c r="O95" s="407"/>
      <c r="P95" s="401"/>
      <c r="Q95" s="403"/>
      <c r="R95" s="405"/>
      <c r="S95" s="407"/>
      <c r="T95" s="401"/>
      <c r="U95" s="403"/>
      <c r="V95" s="405"/>
      <c r="W95" s="407"/>
      <c r="X95" s="401"/>
      <c r="Y95" s="403"/>
      <c r="Z95" s="405"/>
      <c r="AA95" s="407"/>
      <c r="AB95" s="401"/>
      <c r="AC95" s="403"/>
      <c r="AD95" s="405"/>
      <c r="AE95" s="407"/>
      <c r="AF95" s="401"/>
      <c r="AG95" s="403"/>
      <c r="AH95" s="405"/>
      <c r="AI95" s="407"/>
      <c r="AL95" s="32"/>
    </row>
    <row r="96" spans="1:38" s="23" customFormat="1" ht="18" customHeight="1" thickBot="1" x14ac:dyDescent="0.3">
      <c r="A96" s="33" t="s">
        <v>89</v>
      </c>
      <c r="B96" s="412" t="s">
        <v>90</v>
      </c>
      <c r="C96" s="412"/>
      <c r="D96" s="549"/>
      <c r="E96" s="550"/>
      <c r="F96" s="80"/>
      <c r="G96" s="35"/>
      <c r="H96" s="551"/>
      <c r="I96" s="552"/>
      <c r="J96" s="552"/>
      <c r="K96" s="552"/>
      <c r="L96" s="553"/>
      <c r="M96" s="553"/>
      <c r="N96" s="553"/>
      <c r="O96" s="553"/>
      <c r="P96" s="553"/>
      <c r="Q96" s="553"/>
      <c r="R96" s="553"/>
      <c r="S96" s="553"/>
      <c r="T96" s="553"/>
      <c r="U96" s="553"/>
      <c r="V96" s="553"/>
      <c r="W96" s="553"/>
      <c r="X96" s="553"/>
      <c r="Y96" s="553"/>
      <c r="Z96" s="553"/>
      <c r="AA96" s="553"/>
      <c r="AB96" s="553"/>
      <c r="AC96" s="553"/>
      <c r="AD96" s="553"/>
      <c r="AE96" s="553"/>
      <c r="AF96" s="553"/>
      <c r="AG96" s="553"/>
      <c r="AH96" s="553"/>
      <c r="AI96" s="554"/>
      <c r="AL96" s="20"/>
    </row>
    <row r="97" spans="1:38" s="2" customFormat="1" ht="18" customHeight="1" thickTop="1" thickBot="1" x14ac:dyDescent="0.3">
      <c r="A97" s="42" t="s">
        <v>48</v>
      </c>
      <c r="B97" s="546" t="s">
        <v>91</v>
      </c>
      <c r="C97" s="547"/>
      <c r="D97" s="81">
        <v>1</v>
      </c>
      <c r="E97" s="82">
        <v>1</v>
      </c>
      <c r="F97" s="83">
        <v>5</v>
      </c>
      <c r="G97" s="82">
        <f t="shared" ref="G97:G102" si="4">SUM(H97:K97)</f>
        <v>45</v>
      </c>
      <c r="H97" s="152">
        <v>30</v>
      </c>
      <c r="I97" s="84">
        <v>15</v>
      </c>
      <c r="J97" s="85"/>
      <c r="K97" s="85"/>
      <c r="L97" s="145">
        <v>30</v>
      </c>
      <c r="M97" s="194">
        <v>15</v>
      </c>
      <c r="N97" s="194"/>
      <c r="O97" s="83"/>
      <c r="P97" s="195"/>
      <c r="Q97" s="194"/>
      <c r="R97" s="194"/>
      <c r="S97" s="199"/>
      <c r="T97" s="202"/>
      <c r="U97" s="194"/>
      <c r="V97" s="194"/>
      <c r="W97" s="83"/>
      <c r="X97" s="196"/>
      <c r="Y97" s="194"/>
      <c r="Z97" s="194"/>
      <c r="AA97" s="199"/>
      <c r="AB97" s="202"/>
      <c r="AC97" s="194"/>
      <c r="AD97" s="194"/>
      <c r="AE97" s="83"/>
      <c r="AF97" s="196"/>
      <c r="AG97" s="194"/>
      <c r="AH97" s="194"/>
      <c r="AI97" s="83"/>
      <c r="AL97" s="32"/>
    </row>
    <row r="98" spans="1:38" s="2" customFormat="1" ht="18" customHeight="1" thickTop="1" thickBot="1" x14ac:dyDescent="0.3">
      <c r="A98" s="49" t="s">
        <v>49</v>
      </c>
      <c r="B98" s="459" t="s">
        <v>92</v>
      </c>
      <c r="C98" s="461"/>
      <c r="D98" s="81">
        <v>1</v>
      </c>
      <c r="E98" s="82">
        <v>1</v>
      </c>
      <c r="F98" s="86">
        <v>4</v>
      </c>
      <c r="G98" s="82">
        <f t="shared" si="4"/>
        <v>30</v>
      </c>
      <c r="H98" s="152">
        <v>15</v>
      </c>
      <c r="I98" s="84"/>
      <c r="J98" s="85">
        <v>15</v>
      </c>
      <c r="K98" s="85"/>
      <c r="L98" s="146">
        <v>15</v>
      </c>
      <c r="M98" s="88"/>
      <c r="N98" s="88">
        <v>15</v>
      </c>
      <c r="O98" s="86"/>
      <c r="P98" s="89"/>
      <c r="Q98" s="88"/>
      <c r="R98" s="88"/>
      <c r="S98" s="93"/>
      <c r="T98" s="87"/>
      <c r="U98" s="88"/>
      <c r="V98" s="88"/>
      <c r="W98" s="86"/>
      <c r="X98" s="89"/>
      <c r="Y98" s="88"/>
      <c r="Z98" s="88"/>
      <c r="AA98" s="93"/>
      <c r="AB98" s="87"/>
      <c r="AC98" s="88"/>
      <c r="AD98" s="88"/>
      <c r="AE98" s="86"/>
      <c r="AF98" s="89"/>
      <c r="AG98" s="88"/>
      <c r="AH98" s="88"/>
      <c r="AI98" s="86"/>
      <c r="AL98" s="32"/>
    </row>
    <row r="99" spans="1:38" s="2" customFormat="1" ht="18" customHeight="1" thickTop="1" thickBot="1" x14ac:dyDescent="0.3">
      <c r="A99" s="49" t="s">
        <v>51</v>
      </c>
      <c r="B99" s="459" t="s">
        <v>93</v>
      </c>
      <c r="C99" s="461"/>
      <c r="D99" s="90">
        <v>1</v>
      </c>
      <c r="E99" s="91">
        <v>1</v>
      </c>
      <c r="F99" s="50">
        <v>5</v>
      </c>
      <c r="G99" s="82">
        <f t="shared" si="4"/>
        <v>60</v>
      </c>
      <c r="H99" s="152">
        <v>30</v>
      </c>
      <c r="I99" s="84"/>
      <c r="J99" s="85">
        <v>30</v>
      </c>
      <c r="K99" s="85"/>
      <c r="L99" s="146">
        <v>30</v>
      </c>
      <c r="M99" s="88"/>
      <c r="N99" s="88">
        <v>30</v>
      </c>
      <c r="O99" s="86"/>
      <c r="P99" s="89"/>
      <c r="Q99" s="88"/>
      <c r="R99" s="88"/>
      <c r="S99" s="93"/>
      <c r="T99" s="87"/>
      <c r="U99" s="88"/>
      <c r="V99" s="88"/>
      <c r="W99" s="86"/>
      <c r="X99" s="89"/>
      <c r="Y99" s="88"/>
      <c r="Z99" s="88"/>
      <c r="AA99" s="93"/>
      <c r="AB99" s="87"/>
      <c r="AC99" s="88"/>
      <c r="AD99" s="88"/>
      <c r="AE99" s="86"/>
      <c r="AF99" s="89"/>
      <c r="AG99" s="88"/>
      <c r="AH99" s="88"/>
      <c r="AI99" s="86"/>
      <c r="AL99" s="32"/>
    </row>
    <row r="100" spans="1:38" s="2" customFormat="1" ht="18" customHeight="1" thickTop="1" thickBot="1" x14ac:dyDescent="0.3">
      <c r="A100" s="49" t="s">
        <v>53</v>
      </c>
      <c r="B100" s="459" t="s">
        <v>94</v>
      </c>
      <c r="C100" s="461"/>
      <c r="D100" s="92">
        <v>1</v>
      </c>
      <c r="E100" s="91">
        <v>1</v>
      </c>
      <c r="F100" s="86">
        <v>4</v>
      </c>
      <c r="G100" s="82">
        <f t="shared" si="4"/>
        <v>30</v>
      </c>
      <c r="H100" s="152">
        <v>15</v>
      </c>
      <c r="I100" s="84">
        <v>15</v>
      </c>
      <c r="J100" s="85"/>
      <c r="K100" s="85"/>
      <c r="L100" s="87"/>
      <c r="M100" s="88"/>
      <c r="N100" s="88"/>
      <c r="O100" s="86"/>
      <c r="P100" s="147">
        <v>15</v>
      </c>
      <c r="Q100" s="88">
        <v>15</v>
      </c>
      <c r="R100" s="88"/>
      <c r="S100" s="93"/>
      <c r="T100" s="87"/>
      <c r="U100" s="88"/>
      <c r="V100" s="88"/>
      <c r="W100" s="86"/>
      <c r="X100" s="89"/>
      <c r="Y100" s="88"/>
      <c r="Z100" s="88"/>
      <c r="AA100" s="93"/>
      <c r="AB100" s="87"/>
      <c r="AC100" s="88"/>
      <c r="AD100" s="88"/>
      <c r="AE100" s="86"/>
      <c r="AF100" s="89"/>
      <c r="AG100" s="88"/>
      <c r="AH100" s="88"/>
      <c r="AI100" s="86"/>
      <c r="AL100" s="32"/>
    </row>
    <row r="101" spans="1:38" s="2" customFormat="1" ht="18" customHeight="1" thickTop="1" thickBot="1" x14ac:dyDescent="0.3">
      <c r="A101" s="49" t="s">
        <v>55</v>
      </c>
      <c r="B101" s="459" t="s">
        <v>95</v>
      </c>
      <c r="C101" s="461"/>
      <c r="D101" s="92"/>
      <c r="E101" s="93">
        <v>2</v>
      </c>
      <c r="F101" s="86">
        <v>2</v>
      </c>
      <c r="G101" s="82">
        <f t="shared" si="4"/>
        <v>30</v>
      </c>
      <c r="H101" s="152">
        <v>15</v>
      </c>
      <c r="I101" s="84">
        <v>15</v>
      </c>
      <c r="J101" s="85"/>
      <c r="K101" s="85"/>
      <c r="L101" s="114"/>
      <c r="M101" s="88"/>
      <c r="N101" s="88"/>
      <c r="O101" s="86"/>
      <c r="P101" s="89">
        <v>15</v>
      </c>
      <c r="Q101" s="88">
        <v>15</v>
      </c>
      <c r="R101" s="88"/>
      <c r="S101" s="93"/>
      <c r="T101" s="87"/>
      <c r="U101" s="88"/>
      <c r="V101" s="88"/>
      <c r="W101" s="86"/>
      <c r="X101" s="89"/>
      <c r="Y101" s="88"/>
      <c r="Z101" s="88"/>
      <c r="AA101" s="93"/>
      <c r="AB101" s="87"/>
      <c r="AC101" s="88"/>
      <c r="AD101" s="88"/>
      <c r="AE101" s="86"/>
      <c r="AF101" s="89"/>
      <c r="AG101" s="88"/>
      <c r="AH101" s="88"/>
      <c r="AI101" s="86"/>
      <c r="AL101" s="32"/>
    </row>
    <row r="102" spans="1:38" s="2" customFormat="1" ht="18" customHeight="1" thickTop="1" thickBot="1" x14ac:dyDescent="0.3">
      <c r="A102" s="49" t="s">
        <v>57</v>
      </c>
      <c r="B102" s="459" t="s">
        <v>96</v>
      </c>
      <c r="C102" s="461"/>
      <c r="D102" s="92">
        <v>1</v>
      </c>
      <c r="E102" s="93">
        <v>1</v>
      </c>
      <c r="F102" s="50">
        <v>5</v>
      </c>
      <c r="G102" s="82">
        <f t="shared" si="4"/>
        <v>45</v>
      </c>
      <c r="H102" s="152">
        <v>15</v>
      </c>
      <c r="I102" s="84"/>
      <c r="J102" s="85">
        <v>30</v>
      </c>
      <c r="K102" s="85"/>
      <c r="L102" s="87"/>
      <c r="M102" s="88"/>
      <c r="N102" s="88"/>
      <c r="O102" s="86"/>
      <c r="P102" s="147">
        <v>15</v>
      </c>
      <c r="Q102" s="88"/>
      <c r="R102" s="88">
        <v>30</v>
      </c>
      <c r="S102" s="93"/>
      <c r="T102" s="87"/>
      <c r="U102" s="88"/>
      <c r="V102" s="88"/>
      <c r="W102" s="86"/>
      <c r="X102" s="89"/>
      <c r="Y102" s="88"/>
      <c r="Z102" s="88"/>
      <c r="AA102" s="93"/>
      <c r="AB102" s="87"/>
      <c r="AC102" s="88"/>
      <c r="AD102" s="88"/>
      <c r="AE102" s="86"/>
      <c r="AF102" s="89"/>
      <c r="AG102" s="88"/>
      <c r="AH102" s="88"/>
      <c r="AI102" s="86"/>
      <c r="AL102" s="32"/>
    </row>
    <row r="103" spans="1:38" s="2" customFormat="1" ht="13.5" customHeight="1" thickTop="1" x14ac:dyDescent="0.25">
      <c r="A103" s="59"/>
      <c r="B103" s="390" t="s">
        <v>59</v>
      </c>
      <c r="C103" s="391"/>
      <c r="D103" s="394">
        <f t="shared" ref="D103:AI103" si="5">SUM(D97:D102)</f>
        <v>5</v>
      </c>
      <c r="E103" s="396">
        <f t="shared" si="5"/>
        <v>7</v>
      </c>
      <c r="F103" s="398">
        <f t="shared" si="5"/>
        <v>25</v>
      </c>
      <c r="G103" s="450">
        <f t="shared" si="5"/>
        <v>240</v>
      </c>
      <c r="H103" s="548">
        <f t="shared" si="5"/>
        <v>120</v>
      </c>
      <c r="I103" s="396">
        <f t="shared" si="5"/>
        <v>45</v>
      </c>
      <c r="J103" s="396">
        <f t="shared" si="5"/>
        <v>75</v>
      </c>
      <c r="K103" s="398">
        <f t="shared" si="5"/>
        <v>0</v>
      </c>
      <c r="L103" s="60">
        <f t="shared" si="5"/>
        <v>75</v>
      </c>
      <c r="M103" s="61">
        <f t="shared" si="5"/>
        <v>15</v>
      </c>
      <c r="N103" s="61">
        <f t="shared" si="5"/>
        <v>45</v>
      </c>
      <c r="O103" s="63">
        <f t="shared" si="5"/>
        <v>0</v>
      </c>
      <c r="P103" s="64">
        <f t="shared" si="5"/>
        <v>45</v>
      </c>
      <c r="Q103" s="61">
        <f t="shared" si="5"/>
        <v>30</v>
      </c>
      <c r="R103" s="61">
        <f t="shared" si="5"/>
        <v>30</v>
      </c>
      <c r="S103" s="62">
        <f t="shared" si="5"/>
        <v>0</v>
      </c>
      <c r="T103" s="60">
        <f t="shared" si="5"/>
        <v>0</v>
      </c>
      <c r="U103" s="61">
        <f t="shared" si="5"/>
        <v>0</v>
      </c>
      <c r="V103" s="61">
        <f t="shared" si="5"/>
        <v>0</v>
      </c>
      <c r="W103" s="63">
        <f t="shared" si="5"/>
        <v>0</v>
      </c>
      <c r="X103" s="64">
        <f t="shared" si="5"/>
        <v>0</v>
      </c>
      <c r="Y103" s="61">
        <f t="shared" si="5"/>
        <v>0</v>
      </c>
      <c r="Z103" s="61">
        <f t="shared" si="5"/>
        <v>0</v>
      </c>
      <c r="AA103" s="62">
        <f t="shared" si="5"/>
        <v>0</v>
      </c>
      <c r="AB103" s="60">
        <f t="shared" si="5"/>
        <v>0</v>
      </c>
      <c r="AC103" s="61">
        <f t="shared" si="5"/>
        <v>0</v>
      </c>
      <c r="AD103" s="61">
        <f t="shared" si="5"/>
        <v>0</v>
      </c>
      <c r="AE103" s="63">
        <f t="shared" si="5"/>
        <v>0</v>
      </c>
      <c r="AF103" s="64">
        <f t="shared" si="5"/>
        <v>0</v>
      </c>
      <c r="AG103" s="61">
        <f t="shared" si="5"/>
        <v>0</v>
      </c>
      <c r="AH103" s="61">
        <f t="shared" si="5"/>
        <v>0</v>
      </c>
      <c r="AI103" s="63">
        <f t="shared" si="5"/>
        <v>0</v>
      </c>
      <c r="AL103" s="32"/>
    </row>
    <row r="104" spans="1:38" s="2" customFormat="1" ht="13.5" customHeight="1" thickBot="1" x14ac:dyDescent="0.3">
      <c r="A104" s="65"/>
      <c r="B104" s="392"/>
      <c r="C104" s="393"/>
      <c r="D104" s="395"/>
      <c r="E104" s="397"/>
      <c r="F104" s="399"/>
      <c r="G104" s="451"/>
      <c r="H104" s="452"/>
      <c r="I104" s="452"/>
      <c r="J104" s="452"/>
      <c r="K104" s="408"/>
      <c r="L104" s="409">
        <f>SUM(L103:O103)</f>
        <v>135</v>
      </c>
      <c r="M104" s="410"/>
      <c r="N104" s="410"/>
      <c r="O104" s="411"/>
      <c r="P104" s="410">
        <f>SUM(P103:S103)</f>
        <v>105</v>
      </c>
      <c r="Q104" s="410"/>
      <c r="R104" s="410"/>
      <c r="S104" s="410"/>
      <c r="T104" s="409">
        <f>SUM(T103:W103)</f>
        <v>0</v>
      </c>
      <c r="U104" s="410"/>
      <c r="V104" s="410"/>
      <c r="W104" s="411"/>
      <c r="X104" s="410">
        <f>SUM(X103:AA103)</f>
        <v>0</v>
      </c>
      <c r="Y104" s="410"/>
      <c r="Z104" s="410"/>
      <c r="AA104" s="410"/>
      <c r="AB104" s="409">
        <f>SUM(AB103:AE103)</f>
        <v>0</v>
      </c>
      <c r="AC104" s="410"/>
      <c r="AD104" s="410"/>
      <c r="AE104" s="411"/>
      <c r="AF104" s="410">
        <f>SUM(AF103:AI103)</f>
        <v>0</v>
      </c>
      <c r="AG104" s="410"/>
      <c r="AH104" s="410"/>
      <c r="AI104" s="411"/>
      <c r="AL104" s="32"/>
    </row>
    <row r="105" spans="1:38" s="2" customFormat="1" ht="12.75" customHeight="1" x14ac:dyDescent="0.25">
      <c r="A105" s="416" t="s">
        <v>97</v>
      </c>
      <c r="B105" s="417"/>
      <c r="C105" s="418"/>
      <c r="D105" s="433" t="s">
        <v>37</v>
      </c>
      <c r="E105" s="422" t="s">
        <v>38</v>
      </c>
      <c r="F105" s="406" t="s">
        <v>13</v>
      </c>
      <c r="G105" s="506" t="s">
        <v>29</v>
      </c>
      <c r="H105" s="426" t="s">
        <v>39</v>
      </c>
      <c r="I105" s="426" t="s">
        <v>40</v>
      </c>
      <c r="J105" s="426" t="s">
        <v>41</v>
      </c>
      <c r="K105" s="436" t="s">
        <v>42</v>
      </c>
      <c r="L105" s="387" t="s">
        <v>31</v>
      </c>
      <c r="M105" s="388"/>
      <c r="N105" s="388"/>
      <c r="O105" s="389"/>
      <c r="P105" s="543" t="s">
        <v>32</v>
      </c>
      <c r="Q105" s="388"/>
      <c r="R105" s="388"/>
      <c r="S105" s="544"/>
      <c r="T105" s="387" t="s">
        <v>33</v>
      </c>
      <c r="U105" s="388"/>
      <c r="V105" s="388"/>
      <c r="W105" s="389"/>
      <c r="X105" s="543" t="s">
        <v>34</v>
      </c>
      <c r="Y105" s="388"/>
      <c r="Z105" s="388"/>
      <c r="AA105" s="544"/>
      <c r="AB105" s="387" t="s">
        <v>35</v>
      </c>
      <c r="AC105" s="388"/>
      <c r="AD105" s="388"/>
      <c r="AE105" s="389"/>
      <c r="AF105" s="543" t="s">
        <v>36</v>
      </c>
      <c r="AG105" s="388"/>
      <c r="AH105" s="388"/>
      <c r="AI105" s="389"/>
      <c r="AL105" s="32"/>
    </row>
    <row r="106" spans="1:38" s="2" customFormat="1" ht="13.2" x14ac:dyDescent="0.25">
      <c r="A106" s="416"/>
      <c r="B106" s="417"/>
      <c r="C106" s="418"/>
      <c r="D106" s="434"/>
      <c r="E106" s="422"/>
      <c r="F106" s="423"/>
      <c r="G106" s="506"/>
      <c r="H106" s="426"/>
      <c r="I106" s="426"/>
      <c r="J106" s="426"/>
      <c r="K106" s="436"/>
      <c r="L106" s="400" t="s">
        <v>39</v>
      </c>
      <c r="M106" s="402" t="s">
        <v>40</v>
      </c>
      <c r="N106" s="404" t="s">
        <v>44</v>
      </c>
      <c r="O106" s="406" t="s">
        <v>45</v>
      </c>
      <c r="P106" s="545" t="s">
        <v>39</v>
      </c>
      <c r="Q106" s="402" t="s">
        <v>40</v>
      </c>
      <c r="R106" s="404" t="s">
        <v>44</v>
      </c>
      <c r="S106" s="524" t="s">
        <v>45</v>
      </c>
      <c r="T106" s="400" t="s">
        <v>39</v>
      </c>
      <c r="U106" s="402" t="s">
        <v>40</v>
      </c>
      <c r="V106" s="404" t="s">
        <v>44</v>
      </c>
      <c r="W106" s="406" t="s">
        <v>45</v>
      </c>
      <c r="X106" s="545" t="s">
        <v>39</v>
      </c>
      <c r="Y106" s="402" t="s">
        <v>40</v>
      </c>
      <c r="Z106" s="404" t="s">
        <v>44</v>
      </c>
      <c r="AA106" s="524" t="s">
        <v>45</v>
      </c>
      <c r="AB106" s="400" t="s">
        <v>39</v>
      </c>
      <c r="AC106" s="402" t="s">
        <v>40</v>
      </c>
      <c r="AD106" s="404" t="s">
        <v>44</v>
      </c>
      <c r="AE106" s="406" t="s">
        <v>45</v>
      </c>
      <c r="AF106" s="545" t="s">
        <v>39</v>
      </c>
      <c r="AG106" s="402" t="s">
        <v>40</v>
      </c>
      <c r="AH106" s="404" t="s">
        <v>44</v>
      </c>
      <c r="AI106" s="406" t="s">
        <v>45</v>
      </c>
      <c r="AL106" s="32"/>
    </row>
    <row r="107" spans="1:38" s="2" customFormat="1" ht="13.8" thickBot="1" x14ac:dyDescent="0.3">
      <c r="A107" s="416"/>
      <c r="B107" s="417"/>
      <c r="C107" s="418"/>
      <c r="D107" s="435"/>
      <c r="E107" s="405"/>
      <c r="F107" s="407"/>
      <c r="G107" s="401"/>
      <c r="H107" s="427"/>
      <c r="I107" s="427"/>
      <c r="J107" s="427"/>
      <c r="K107" s="367"/>
      <c r="L107" s="401"/>
      <c r="M107" s="403"/>
      <c r="N107" s="405"/>
      <c r="O107" s="407"/>
      <c r="P107" s="425"/>
      <c r="Q107" s="403"/>
      <c r="R107" s="405"/>
      <c r="S107" s="526"/>
      <c r="T107" s="401"/>
      <c r="U107" s="403"/>
      <c r="V107" s="405"/>
      <c r="W107" s="407"/>
      <c r="X107" s="425"/>
      <c r="Y107" s="403"/>
      <c r="Z107" s="405"/>
      <c r="AA107" s="526"/>
      <c r="AB107" s="401"/>
      <c r="AC107" s="403"/>
      <c r="AD107" s="405"/>
      <c r="AE107" s="407"/>
      <c r="AF107" s="425"/>
      <c r="AG107" s="403"/>
      <c r="AH107" s="405"/>
      <c r="AI107" s="407"/>
      <c r="AL107" s="32"/>
    </row>
    <row r="108" spans="1:38" s="2" customFormat="1" ht="12.75" customHeight="1" x14ac:dyDescent="0.25">
      <c r="A108" s="416"/>
      <c r="B108" s="417"/>
      <c r="C108" s="418"/>
      <c r="D108" s="437">
        <f t="shared" ref="D108:AI108" si="6">SUM(D58+D103)</f>
        <v>5</v>
      </c>
      <c r="E108" s="431">
        <f t="shared" si="6"/>
        <v>18</v>
      </c>
      <c r="F108" s="443">
        <f t="shared" si="6"/>
        <v>36</v>
      </c>
      <c r="G108" s="441">
        <f t="shared" si="6"/>
        <v>495</v>
      </c>
      <c r="H108" s="431">
        <f t="shared" si="6"/>
        <v>180</v>
      </c>
      <c r="I108" s="431">
        <f t="shared" si="6"/>
        <v>120</v>
      </c>
      <c r="J108" s="431">
        <f t="shared" si="6"/>
        <v>195</v>
      </c>
      <c r="K108" s="431">
        <f t="shared" si="6"/>
        <v>0</v>
      </c>
      <c r="L108" s="66">
        <f t="shared" si="6"/>
        <v>120</v>
      </c>
      <c r="M108" s="67">
        <f t="shared" si="6"/>
        <v>60</v>
      </c>
      <c r="N108" s="67">
        <f t="shared" si="6"/>
        <v>75</v>
      </c>
      <c r="O108" s="166">
        <f t="shared" si="6"/>
        <v>0</v>
      </c>
      <c r="P108" s="201">
        <f t="shared" si="6"/>
        <v>60</v>
      </c>
      <c r="Q108" s="67">
        <f t="shared" si="6"/>
        <v>60</v>
      </c>
      <c r="R108" s="67">
        <f t="shared" si="6"/>
        <v>60</v>
      </c>
      <c r="S108" s="200">
        <f t="shared" si="6"/>
        <v>0</v>
      </c>
      <c r="T108" s="66">
        <f t="shared" si="6"/>
        <v>0</v>
      </c>
      <c r="U108" s="67">
        <f t="shared" si="6"/>
        <v>0</v>
      </c>
      <c r="V108" s="67">
        <f t="shared" si="6"/>
        <v>30</v>
      </c>
      <c r="W108" s="166">
        <f t="shared" si="6"/>
        <v>0</v>
      </c>
      <c r="X108" s="201">
        <f t="shared" si="6"/>
        <v>0</v>
      </c>
      <c r="Y108" s="67">
        <f t="shared" si="6"/>
        <v>0</v>
      </c>
      <c r="Z108" s="67">
        <f t="shared" si="6"/>
        <v>30</v>
      </c>
      <c r="AA108" s="200">
        <f t="shared" si="6"/>
        <v>0</v>
      </c>
      <c r="AB108" s="66">
        <f t="shared" si="6"/>
        <v>0</v>
      </c>
      <c r="AC108" s="67">
        <f t="shared" si="6"/>
        <v>0</v>
      </c>
      <c r="AD108" s="67">
        <f t="shared" si="6"/>
        <v>0</v>
      </c>
      <c r="AE108" s="166">
        <f t="shared" si="6"/>
        <v>0</v>
      </c>
      <c r="AF108" s="201">
        <f t="shared" si="6"/>
        <v>0</v>
      </c>
      <c r="AG108" s="67">
        <f t="shared" si="6"/>
        <v>0</v>
      </c>
      <c r="AH108" s="67">
        <f t="shared" si="6"/>
        <v>0</v>
      </c>
      <c r="AI108" s="166">
        <f t="shared" si="6"/>
        <v>0</v>
      </c>
      <c r="AK108" s="167" t="s">
        <v>61</v>
      </c>
      <c r="AL108" s="32"/>
    </row>
    <row r="109" spans="1:38" s="2" customFormat="1" ht="13.5" customHeight="1" thickBot="1" x14ac:dyDescent="0.3">
      <c r="A109" s="416"/>
      <c r="B109" s="417"/>
      <c r="C109" s="418"/>
      <c r="D109" s="438"/>
      <c r="E109" s="432"/>
      <c r="F109" s="444"/>
      <c r="G109" s="442"/>
      <c r="H109" s="432"/>
      <c r="I109" s="432"/>
      <c r="J109" s="432"/>
      <c r="K109" s="432"/>
      <c r="L109" s="419">
        <f>SUM(L108:O108)</f>
        <v>255</v>
      </c>
      <c r="M109" s="420"/>
      <c r="N109" s="420"/>
      <c r="O109" s="448"/>
      <c r="P109" s="420">
        <f>SUM(P108:S108)</f>
        <v>180</v>
      </c>
      <c r="Q109" s="420"/>
      <c r="R109" s="420"/>
      <c r="S109" s="420"/>
      <c r="T109" s="419">
        <f>SUM(T108:W108)</f>
        <v>30</v>
      </c>
      <c r="U109" s="420"/>
      <c r="V109" s="420"/>
      <c r="W109" s="448"/>
      <c r="X109" s="420">
        <f>SUM(X108:AA108)</f>
        <v>30</v>
      </c>
      <c r="Y109" s="420"/>
      <c r="Z109" s="420"/>
      <c r="AA109" s="420"/>
      <c r="AB109" s="419">
        <f>SUM(AB108:AE108)</f>
        <v>0</v>
      </c>
      <c r="AC109" s="420"/>
      <c r="AD109" s="420"/>
      <c r="AE109" s="448"/>
      <c r="AF109" s="420">
        <f>SUM(AF108:AI108)</f>
        <v>0</v>
      </c>
      <c r="AG109" s="420"/>
      <c r="AH109" s="420"/>
      <c r="AI109" s="448"/>
      <c r="AK109" s="167">
        <f>SUM(L109:AI109)*15</f>
        <v>7425</v>
      </c>
      <c r="AL109" s="32"/>
    </row>
    <row r="110" spans="1:38" s="2" customFormat="1" ht="12.75" customHeight="1" x14ac:dyDescent="0.25">
      <c r="A110" s="416"/>
      <c r="B110" s="417"/>
      <c r="C110" s="418"/>
      <c r="D110" s="372" t="s">
        <v>62</v>
      </c>
      <c r="E110" s="373"/>
      <c r="F110" s="373"/>
      <c r="G110" s="505" t="s">
        <v>63</v>
      </c>
      <c r="H110" s="446"/>
      <c r="I110" s="446"/>
      <c r="J110" s="446"/>
      <c r="K110" s="447"/>
      <c r="L110" s="428">
        <v>3</v>
      </c>
      <c r="M110" s="429"/>
      <c r="N110" s="429"/>
      <c r="O110" s="430"/>
      <c r="P110" s="429">
        <v>2</v>
      </c>
      <c r="Q110" s="429"/>
      <c r="R110" s="429"/>
      <c r="S110" s="429"/>
      <c r="T110" s="428">
        <v>0</v>
      </c>
      <c r="U110" s="429"/>
      <c r="V110" s="429"/>
      <c r="W110" s="430"/>
      <c r="X110" s="429">
        <v>0</v>
      </c>
      <c r="Y110" s="429"/>
      <c r="Z110" s="429"/>
      <c r="AA110" s="429"/>
      <c r="AB110" s="428">
        <v>0</v>
      </c>
      <c r="AC110" s="429"/>
      <c r="AD110" s="429"/>
      <c r="AE110" s="430"/>
      <c r="AF110" s="429">
        <v>0</v>
      </c>
      <c r="AG110" s="429"/>
      <c r="AH110" s="429"/>
      <c r="AI110" s="430"/>
      <c r="AK110" s="167">
        <f>SUM(L110:AI110)</f>
        <v>5</v>
      </c>
      <c r="AL110" s="32"/>
    </row>
    <row r="111" spans="1:38" s="2" customFormat="1" ht="12.75" customHeight="1" x14ac:dyDescent="0.25">
      <c r="A111" s="416"/>
      <c r="B111" s="417"/>
      <c r="C111" s="418"/>
      <c r="D111" s="375"/>
      <c r="E111" s="376"/>
      <c r="F111" s="376"/>
      <c r="G111" s="512" t="s">
        <v>64</v>
      </c>
      <c r="H111" s="382"/>
      <c r="I111" s="382"/>
      <c r="J111" s="382"/>
      <c r="K111" s="383"/>
      <c r="L111" s="384">
        <v>9</v>
      </c>
      <c r="M111" s="385"/>
      <c r="N111" s="385"/>
      <c r="O111" s="386"/>
      <c r="P111" s="385">
        <v>7</v>
      </c>
      <c r="Q111" s="385"/>
      <c r="R111" s="385"/>
      <c r="S111" s="385"/>
      <c r="T111" s="384">
        <v>1</v>
      </c>
      <c r="U111" s="385"/>
      <c r="V111" s="385"/>
      <c r="W111" s="386"/>
      <c r="X111" s="385">
        <v>1</v>
      </c>
      <c r="Y111" s="385"/>
      <c r="Z111" s="385"/>
      <c r="AA111" s="385"/>
      <c r="AB111" s="384">
        <v>0</v>
      </c>
      <c r="AC111" s="385"/>
      <c r="AD111" s="385"/>
      <c r="AE111" s="386"/>
      <c r="AF111" s="385">
        <v>0</v>
      </c>
      <c r="AG111" s="385"/>
      <c r="AH111" s="385"/>
      <c r="AI111" s="386"/>
      <c r="AK111" s="167">
        <f>SUM(L111:AI111)</f>
        <v>18</v>
      </c>
      <c r="AL111" s="32"/>
    </row>
    <row r="112" spans="1:38" s="2" customFormat="1" ht="13.5" customHeight="1" thickBot="1" x14ac:dyDescent="0.3">
      <c r="A112" s="416"/>
      <c r="B112" s="417"/>
      <c r="C112" s="418"/>
      <c r="D112" s="378"/>
      <c r="E112" s="379"/>
      <c r="F112" s="379"/>
      <c r="G112" s="507" t="s">
        <v>13</v>
      </c>
      <c r="H112" s="368"/>
      <c r="I112" s="368"/>
      <c r="J112" s="368"/>
      <c r="K112" s="369"/>
      <c r="L112" s="370">
        <v>20</v>
      </c>
      <c r="M112" s="370"/>
      <c r="N112" s="370"/>
      <c r="O112" s="370"/>
      <c r="P112" s="541">
        <v>13</v>
      </c>
      <c r="Q112" s="370"/>
      <c r="R112" s="370"/>
      <c r="S112" s="542"/>
      <c r="T112" s="370">
        <v>1</v>
      </c>
      <c r="U112" s="370"/>
      <c r="V112" s="370"/>
      <c r="W112" s="370"/>
      <c r="X112" s="541">
        <v>2</v>
      </c>
      <c r="Y112" s="370"/>
      <c r="Z112" s="370"/>
      <c r="AA112" s="542"/>
      <c r="AB112" s="370">
        <v>0</v>
      </c>
      <c r="AC112" s="370"/>
      <c r="AD112" s="370"/>
      <c r="AE112" s="370"/>
      <c r="AF112" s="541">
        <v>0</v>
      </c>
      <c r="AG112" s="370"/>
      <c r="AH112" s="370"/>
      <c r="AI112" s="370"/>
      <c r="AK112" s="167">
        <f>SUM(L112:AI112)</f>
        <v>36</v>
      </c>
      <c r="AL112" s="32"/>
    </row>
    <row r="113" spans="1:38" s="2" customFormat="1" ht="14.4" x14ac:dyDescent="0.3">
      <c r="A113" s="4"/>
      <c r="B113" s="68"/>
      <c r="C113" s="68"/>
      <c r="D113" s="68"/>
      <c r="E113" s="68"/>
      <c r="F113" s="68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V113" s="165"/>
      <c r="W113" s="165"/>
      <c r="X113" s="165"/>
      <c r="Z113" s="165"/>
      <c r="AA113" s="165"/>
      <c r="AB113" s="165"/>
      <c r="AC113" s="165"/>
      <c r="AF113" s="117"/>
      <c r="AG113" s="71"/>
      <c r="AH113" s="75"/>
      <c r="AI113" s="197"/>
      <c r="AK113" s="167"/>
      <c r="AL113" s="32"/>
    </row>
    <row r="114" spans="1:38" s="2" customFormat="1" ht="15" thickBot="1" x14ac:dyDescent="0.35">
      <c r="A114" s="7"/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V114" s="165"/>
      <c r="W114" s="2" t="s">
        <v>98</v>
      </c>
      <c r="AF114" s="117"/>
      <c r="AG114" s="71"/>
      <c r="AH114" s="75"/>
      <c r="AI114" s="197"/>
      <c r="AK114" s="167"/>
      <c r="AL114" s="32"/>
    </row>
    <row r="115" spans="1:38" s="2" customFormat="1" ht="15" customHeight="1" x14ac:dyDescent="0.25">
      <c r="A115" s="69" t="s">
        <v>66</v>
      </c>
      <c r="B115" s="70"/>
      <c r="C115" s="70"/>
      <c r="D115" s="70"/>
      <c r="E115" s="70"/>
      <c r="F115" s="70"/>
      <c r="G115" s="70"/>
      <c r="W115" s="569" t="s">
        <v>99</v>
      </c>
      <c r="X115" s="570"/>
      <c r="Y115" s="570"/>
      <c r="Z115" s="570"/>
      <c r="AA115" s="187"/>
      <c r="AB115" s="187"/>
      <c r="AC115" s="187"/>
      <c r="AD115" s="187"/>
      <c r="AE115" s="187"/>
      <c r="AF115" s="180"/>
      <c r="AG115" s="177"/>
      <c r="AH115" s="178"/>
      <c r="AI115" s="188"/>
      <c r="AL115" s="32"/>
    </row>
    <row r="116" spans="1:38" s="2" customFormat="1" ht="36.75" customHeight="1" x14ac:dyDescent="0.25">
      <c r="A116" s="73"/>
      <c r="B116" s="362" t="s">
        <v>68</v>
      </c>
      <c r="C116" s="362"/>
      <c r="D116" s="362"/>
      <c r="E116" s="362"/>
      <c r="F116" s="362"/>
      <c r="G116" s="362"/>
      <c r="H116" s="362"/>
      <c r="I116" s="362"/>
      <c r="J116" s="362"/>
      <c r="K116" s="362"/>
      <c r="L116" s="362"/>
      <c r="M116" s="362"/>
      <c r="N116" s="362"/>
      <c r="O116" s="362"/>
      <c r="P116" s="198"/>
      <c r="Q116" s="198"/>
      <c r="R116" s="198"/>
      <c r="S116" s="198"/>
      <c r="T116" s="198"/>
      <c r="U116" s="198"/>
      <c r="V116" s="198"/>
      <c r="W116" s="193" t="s">
        <v>39</v>
      </c>
      <c r="X116" s="74" t="s">
        <v>69</v>
      </c>
      <c r="Y116" s="72"/>
      <c r="AF116" s="70"/>
      <c r="AG116" s="74"/>
      <c r="AH116" s="72"/>
      <c r="AI116" s="189"/>
      <c r="AL116" s="32"/>
    </row>
    <row r="117" spans="1:38" s="2" customFormat="1" ht="15" x14ac:dyDescent="0.25">
      <c r="A117" s="73"/>
      <c r="B117" s="12" t="s">
        <v>70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75"/>
      <c r="R117" s="75"/>
      <c r="S117" s="75"/>
      <c r="T117" s="75"/>
      <c r="U117" s="76"/>
      <c r="V117" s="75"/>
      <c r="W117" s="193" t="s">
        <v>40</v>
      </c>
      <c r="X117" s="74" t="s">
        <v>71</v>
      </c>
      <c r="Y117" s="72"/>
      <c r="Z117" s="72"/>
      <c r="AA117" s="169"/>
      <c r="AF117" s="70"/>
      <c r="AG117" s="74"/>
      <c r="AH117" s="72"/>
      <c r="AI117" s="189"/>
      <c r="AL117" s="32"/>
    </row>
    <row r="118" spans="1:38" s="2" customFormat="1" ht="22.5" customHeight="1" x14ac:dyDescent="0.25">
      <c r="A118" s="73"/>
      <c r="B118" s="170" t="s">
        <v>72</v>
      </c>
      <c r="C118" s="170"/>
      <c r="D118" s="169"/>
      <c r="E118" s="169"/>
      <c r="F118" s="169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84"/>
      <c r="R118" s="184"/>
      <c r="S118" s="184"/>
      <c r="T118" s="184"/>
      <c r="U118" s="184"/>
      <c r="V118" s="184"/>
      <c r="W118" s="193" t="s">
        <v>44</v>
      </c>
      <c r="X118" s="74" t="s">
        <v>73</v>
      </c>
      <c r="Y118" s="72"/>
      <c r="Z118" s="72"/>
      <c r="AA118" s="169"/>
      <c r="AB118" s="169"/>
      <c r="AF118" s="70"/>
      <c r="AG118" s="74"/>
      <c r="AH118" s="72"/>
      <c r="AI118" s="189"/>
      <c r="AL118" s="32"/>
    </row>
    <row r="119" spans="1:38" s="2" customFormat="1" ht="30" customHeight="1" x14ac:dyDescent="0.25">
      <c r="A119" s="73"/>
      <c r="B119" s="571" t="s">
        <v>100</v>
      </c>
      <c r="C119" s="571"/>
      <c r="D119" s="571"/>
      <c r="E119" s="571"/>
      <c r="F119" s="571"/>
      <c r="G119" s="571"/>
      <c r="H119" s="571"/>
      <c r="I119" s="571"/>
      <c r="J119" s="571"/>
      <c r="K119" s="571"/>
      <c r="L119" s="571"/>
      <c r="M119" s="571"/>
      <c r="N119" s="571"/>
      <c r="O119" s="571"/>
      <c r="P119" s="174"/>
      <c r="Q119" s="174"/>
      <c r="R119" s="174"/>
      <c r="S119" s="174"/>
      <c r="T119" s="174"/>
      <c r="U119" s="174"/>
      <c r="V119" s="174"/>
      <c r="W119" s="193" t="s">
        <v>75</v>
      </c>
      <c r="X119" s="74" t="s">
        <v>76</v>
      </c>
      <c r="Y119" s="72"/>
      <c r="Z119" s="72"/>
      <c r="AA119" s="174"/>
      <c r="AB119" s="174"/>
      <c r="AF119" s="70"/>
      <c r="AG119" s="74"/>
      <c r="AH119" s="72"/>
      <c r="AI119" s="189"/>
      <c r="AL119" s="32"/>
    </row>
    <row r="120" spans="1:38" s="2" customFormat="1" ht="15" x14ac:dyDescent="0.25">
      <c r="A120" s="73"/>
      <c r="B120" s="170" t="s">
        <v>77</v>
      </c>
      <c r="C120" s="170"/>
      <c r="D120" s="170"/>
      <c r="E120" s="170"/>
      <c r="F120" s="170"/>
      <c r="G120" s="170"/>
      <c r="H120" s="170"/>
      <c r="I120" s="170"/>
      <c r="J120" s="170"/>
      <c r="K120" s="171"/>
      <c r="L120" s="170"/>
      <c r="M120" s="170"/>
      <c r="N120" s="170"/>
      <c r="O120" s="170"/>
      <c r="P120" s="170"/>
      <c r="Q120" s="184"/>
      <c r="R120" s="184"/>
      <c r="S120" s="184"/>
      <c r="T120" s="184"/>
      <c r="U120" s="184"/>
      <c r="V120" s="184"/>
      <c r="W120" s="193" t="s">
        <v>78</v>
      </c>
      <c r="X120" s="74" t="s">
        <v>79</v>
      </c>
      <c r="Y120" s="184"/>
      <c r="Z120" s="184"/>
      <c r="AA120" s="184"/>
      <c r="AB120" s="169"/>
      <c r="AF120" s="70"/>
      <c r="AG120" s="74"/>
      <c r="AH120" s="72"/>
      <c r="AI120" s="189"/>
      <c r="AL120" s="32"/>
    </row>
    <row r="121" spans="1:38" s="2" customFormat="1" ht="15" x14ac:dyDescent="0.25">
      <c r="A121" s="73"/>
      <c r="B121" s="168" t="s">
        <v>80</v>
      </c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84"/>
      <c r="R121" s="184"/>
      <c r="S121" s="184"/>
      <c r="T121" s="184"/>
      <c r="U121" s="184"/>
      <c r="V121" s="184"/>
      <c r="W121" s="193" t="s">
        <v>81</v>
      </c>
      <c r="X121" s="74" t="s">
        <v>82</v>
      </c>
      <c r="Y121" s="184"/>
      <c r="Z121" s="184"/>
      <c r="AA121" s="184"/>
      <c r="AB121" s="169"/>
      <c r="AF121" s="70"/>
      <c r="AG121" s="74"/>
      <c r="AH121" s="72"/>
      <c r="AI121" s="189"/>
      <c r="AL121" s="32"/>
    </row>
    <row r="122" spans="1:38" s="2" customFormat="1" ht="15" x14ac:dyDescent="0.25">
      <c r="A122" s="73"/>
      <c r="B122" s="12"/>
      <c r="C122" s="12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70"/>
      <c r="R122" s="70"/>
      <c r="S122" s="70"/>
      <c r="T122" s="70"/>
      <c r="U122" s="70"/>
      <c r="V122" s="70"/>
      <c r="W122" s="193" t="s">
        <v>83</v>
      </c>
      <c r="X122" s="74" t="s">
        <v>84</v>
      </c>
      <c r="Y122" s="70"/>
      <c r="Z122" s="70"/>
      <c r="AA122" s="70"/>
      <c r="AF122" s="70"/>
      <c r="AI122" s="189"/>
      <c r="AL122" s="32"/>
    </row>
    <row r="123" spans="1:38" s="2" customFormat="1" ht="15.6" thickBot="1" x14ac:dyDescent="0.3">
      <c r="A123" s="7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70"/>
      <c r="R123" s="70"/>
      <c r="S123" s="70"/>
      <c r="T123" s="70"/>
      <c r="U123" s="70"/>
      <c r="V123" s="70"/>
      <c r="W123" s="190"/>
      <c r="X123" s="2" t="s">
        <v>85</v>
      </c>
      <c r="Y123" s="70"/>
      <c r="Z123" s="70"/>
      <c r="AA123" s="70"/>
      <c r="AF123" s="70"/>
      <c r="AI123" s="191"/>
      <c r="AL123" s="32"/>
    </row>
    <row r="124" spans="1:38" s="2" customFormat="1" ht="15.6" thickBot="1" x14ac:dyDescent="0.3">
      <c r="A124" s="7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70"/>
      <c r="R124" s="70"/>
      <c r="S124" s="70"/>
      <c r="T124" s="70"/>
      <c r="U124" s="70"/>
      <c r="V124" s="70"/>
      <c r="W124" s="192"/>
      <c r="X124" s="2" t="s">
        <v>86</v>
      </c>
      <c r="Y124" s="70"/>
      <c r="Z124" s="70"/>
      <c r="AA124" s="70"/>
      <c r="AG124" s="70"/>
      <c r="AH124" s="75"/>
      <c r="AI124" s="9"/>
      <c r="AL124" s="32"/>
    </row>
    <row r="125" spans="1:38" s="2" customFormat="1" ht="15.6" thickBot="1" x14ac:dyDescent="0.3">
      <c r="A125" s="7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70"/>
      <c r="R125" s="70"/>
      <c r="S125" s="70"/>
      <c r="T125" s="70"/>
      <c r="U125" s="70"/>
      <c r="V125" s="70"/>
      <c r="W125" s="179"/>
      <c r="X125" s="70"/>
      <c r="Y125" s="70"/>
      <c r="Z125" s="70"/>
      <c r="AA125" s="70"/>
      <c r="AG125" s="70"/>
      <c r="AH125" s="75"/>
      <c r="AI125" s="9"/>
      <c r="AL125" s="32"/>
    </row>
    <row r="126" spans="1:38" s="2" customFormat="1" ht="14.4" thickBot="1" x14ac:dyDescent="0.3">
      <c r="A126" s="16"/>
      <c r="B126" s="78"/>
      <c r="C126" s="78"/>
      <c r="D126" s="78"/>
      <c r="E126" s="79"/>
      <c r="F126" s="79"/>
      <c r="G126" s="79"/>
      <c r="H126" s="79"/>
      <c r="I126" s="79"/>
      <c r="J126" s="79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17"/>
      <c r="V126" s="17"/>
      <c r="W126" s="31" t="s">
        <v>101</v>
      </c>
      <c r="X126" s="185"/>
      <c r="Y126" s="185"/>
      <c r="Z126" s="186"/>
      <c r="AA126" s="17"/>
      <c r="AB126" s="17"/>
      <c r="AC126" s="17"/>
      <c r="AD126" s="17"/>
      <c r="AE126" s="17"/>
      <c r="AF126" s="17"/>
      <c r="AG126" s="17"/>
      <c r="AH126" s="17"/>
      <c r="AI126" s="18"/>
      <c r="AL126" s="32"/>
    </row>
    <row r="127" spans="1:38" s="2" customFormat="1" ht="24.9" customHeight="1" x14ac:dyDescent="0.25">
      <c r="A127" s="462"/>
      <c r="B127" s="463"/>
      <c r="C127" s="464"/>
      <c r="D127" s="465" t="s">
        <v>19</v>
      </c>
      <c r="E127" s="466"/>
      <c r="F127" s="466"/>
      <c r="G127" s="466"/>
      <c r="H127" s="466"/>
      <c r="I127" s="466"/>
      <c r="J127" s="466"/>
      <c r="K127" s="466"/>
      <c r="L127" s="466"/>
      <c r="M127" s="466"/>
      <c r="N127" s="466"/>
      <c r="O127" s="466"/>
      <c r="P127" s="466"/>
      <c r="Q127" s="466"/>
      <c r="R127" s="466"/>
      <c r="S127" s="466"/>
      <c r="T127" s="466"/>
      <c r="U127" s="466"/>
      <c r="V127" s="466"/>
      <c r="W127" s="466"/>
      <c r="X127" s="466"/>
      <c r="Y127" s="466"/>
      <c r="Z127" s="466"/>
      <c r="AA127" s="466"/>
      <c r="AB127" s="467"/>
      <c r="AC127" s="467"/>
      <c r="AD127" s="467"/>
      <c r="AE127" s="468"/>
      <c r="AF127" s="473"/>
      <c r="AG127" s="373"/>
      <c r="AH127" s="373"/>
      <c r="AI127" s="474"/>
      <c r="AL127" s="32"/>
    </row>
    <row r="128" spans="1:38" s="2" customFormat="1" ht="24.9" customHeight="1" x14ac:dyDescent="0.25">
      <c r="A128" s="475" t="s">
        <v>20</v>
      </c>
      <c r="B128" s="476"/>
      <c r="C128" s="477"/>
      <c r="D128" s="469"/>
      <c r="E128" s="470"/>
      <c r="F128" s="470"/>
      <c r="G128" s="470"/>
      <c r="H128" s="470"/>
      <c r="I128" s="470"/>
      <c r="J128" s="470"/>
      <c r="K128" s="470"/>
      <c r="L128" s="470"/>
      <c r="M128" s="470"/>
      <c r="N128" s="470"/>
      <c r="O128" s="470"/>
      <c r="P128" s="470"/>
      <c r="Q128" s="470"/>
      <c r="R128" s="470"/>
      <c r="S128" s="470"/>
      <c r="T128" s="470"/>
      <c r="U128" s="470"/>
      <c r="V128" s="470"/>
      <c r="W128" s="470"/>
      <c r="X128" s="470"/>
      <c r="Y128" s="470"/>
      <c r="Z128" s="470"/>
      <c r="AA128" s="470"/>
      <c r="AB128" s="471"/>
      <c r="AC128" s="471"/>
      <c r="AD128" s="471"/>
      <c r="AE128" s="472"/>
      <c r="AF128" s="475"/>
      <c r="AG128" s="376"/>
      <c r="AH128" s="376"/>
      <c r="AI128" s="478"/>
      <c r="AL128" s="32"/>
    </row>
    <row r="129" spans="1:38" s="2" customFormat="1" ht="15.9" customHeight="1" x14ac:dyDescent="0.25">
      <c r="A129" s="475"/>
      <c r="B129" s="476"/>
      <c r="C129" s="477"/>
      <c r="D129" s="12" t="s">
        <v>4</v>
      </c>
      <c r="E129" s="22"/>
      <c r="F129" s="22"/>
      <c r="G129" s="22"/>
      <c r="H129" s="22"/>
      <c r="I129" s="14" t="str">
        <f>(D9)</f>
        <v>PROFIL PRAKTYCZNY</v>
      </c>
      <c r="J129" s="23"/>
      <c r="K129" s="22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2"/>
      <c r="W129" s="12"/>
      <c r="X129" s="14"/>
      <c r="Y129" s="14"/>
      <c r="Z129" s="12"/>
      <c r="AA129" s="12"/>
      <c r="AB129" s="23"/>
      <c r="AC129" s="12"/>
      <c r="AD129" s="12"/>
      <c r="AE129" s="12"/>
      <c r="AF129" s="479"/>
      <c r="AG129" s="480"/>
      <c r="AH129" s="480"/>
      <c r="AI129" s="481"/>
      <c r="AL129" s="32"/>
    </row>
    <row r="130" spans="1:38" s="2" customFormat="1" ht="15.9" customHeight="1" x14ac:dyDescent="0.25">
      <c r="A130" s="482"/>
      <c r="B130" s="476"/>
      <c r="C130" s="477"/>
      <c r="D130" s="12" t="s">
        <v>6</v>
      </c>
      <c r="E130" s="22"/>
      <c r="F130" s="22"/>
      <c r="G130" s="12"/>
      <c r="H130" s="12"/>
      <c r="I130" s="14" t="str">
        <f>(D10)</f>
        <v>STUDIA PIERWSZEGO STOPNIA (3-letnie licencjackie)</v>
      </c>
      <c r="J130" s="23"/>
      <c r="K130" s="14"/>
      <c r="L130" s="14"/>
      <c r="M130" s="13"/>
      <c r="N130" s="22"/>
      <c r="O130" s="14"/>
      <c r="P130" s="14"/>
      <c r="Q130" s="14"/>
      <c r="R130" s="14"/>
      <c r="S130" s="14"/>
      <c r="T130" s="14"/>
      <c r="U130" s="14"/>
      <c r="V130" s="12"/>
      <c r="W130" s="12"/>
      <c r="X130" s="14"/>
      <c r="Y130" s="14"/>
      <c r="Z130" s="12"/>
      <c r="AA130" s="12"/>
      <c r="AB130" s="23"/>
      <c r="AC130" s="1"/>
      <c r="AD130" s="1"/>
      <c r="AE130" s="1"/>
      <c r="AF130" s="479"/>
      <c r="AG130" s="480"/>
      <c r="AH130" s="480"/>
      <c r="AI130" s="481"/>
      <c r="AL130" s="32"/>
    </row>
    <row r="131" spans="1:38" s="2" customFormat="1" ht="15.9" customHeight="1" x14ac:dyDescent="0.25">
      <c r="A131" s="24"/>
      <c r="B131" s="20"/>
      <c r="C131" s="21"/>
      <c r="D131" s="12" t="s">
        <v>8</v>
      </c>
      <c r="E131" s="22"/>
      <c r="F131" s="22"/>
      <c r="G131" s="12"/>
      <c r="H131" s="12"/>
      <c r="I131" s="14" t="str">
        <f>(D11)</f>
        <v>STUDIA STACJONARNE</v>
      </c>
      <c r="J131" s="23"/>
      <c r="K131" s="14"/>
      <c r="L131" s="14"/>
      <c r="M131" s="13"/>
      <c r="N131" s="22"/>
      <c r="O131" s="14"/>
      <c r="P131" s="14"/>
      <c r="Q131" s="14"/>
      <c r="R131" s="14"/>
      <c r="S131" s="14"/>
      <c r="T131" s="14"/>
      <c r="U131" s="14"/>
      <c r="V131" s="12"/>
      <c r="W131" s="12"/>
      <c r="X131" s="14"/>
      <c r="Y131" s="14"/>
      <c r="Z131" s="12"/>
      <c r="AA131" s="12"/>
      <c r="AB131" s="23"/>
      <c r="AC131" s="1"/>
      <c r="AD131" s="1"/>
      <c r="AE131" s="1"/>
      <c r="AF131" s="479" t="s">
        <v>21</v>
      </c>
      <c r="AG131" s="480"/>
      <c r="AH131" s="480"/>
      <c r="AI131" s="481"/>
      <c r="AL131" s="32"/>
    </row>
    <row r="132" spans="1:38" s="2" customFormat="1" ht="15.9" customHeight="1" x14ac:dyDescent="0.25">
      <c r="A132" s="479"/>
      <c r="B132" s="480"/>
      <c r="C132" s="483"/>
      <c r="D132" s="12" t="s">
        <v>1</v>
      </c>
      <c r="E132" s="12"/>
      <c r="F132" s="12"/>
      <c r="G132" s="12"/>
      <c r="H132" s="12"/>
      <c r="I132" s="14" t="str">
        <f>(D7)</f>
        <v>ZARZĄDZANIE W SPORCIE</v>
      </c>
      <c r="J132" s="23"/>
      <c r="K132" s="14"/>
      <c r="L132" s="14"/>
      <c r="M132" s="14"/>
      <c r="N132" s="22"/>
      <c r="O132" s="14"/>
      <c r="P132" s="14"/>
      <c r="Q132" s="14"/>
      <c r="R132" s="14"/>
      <c r="S132" s="14"/>
      <c r="T132" s="14"/>
      <c r="U132" s="14"/>
      <c r="V132" s="12"/>
      <c r="W132" s="12"/>
      <c r="X132" s="14"/>
      <c r="Y132" s="14"/>
      <c r="Z132" s="12"/>
      <c r="AA132" s="12"/>
      <c r="AB132" s="23"/>
      <c r="AC132" s="1"/>
      <c r="AD132" s="1"/>
      <c r="AE132" s="1"/>
      <c r="AF132" s="479" t="s">
        <v>22</v>
      </c>
      <c r="AG132" s="480"/>
      <c r="AH132" s="480"/>
      <c r="AI132" s="481"/>
      <c r="AL132" s="32"/>
    </row>
    <row r="133" spans="1:38" s="2" customFormat="1" ht="15.9" customHeight="1" x14ac:dyDescent="0.25">
      <c r="A133" s="482"/>
      <c r="B133" s="476"/>
      <c r="C133" s="477"/>
      <c r="D133" s="25" t="s">
        <v>23</v>
      </c>
      <c r="E133" s="12"/>
      <c r="F133" s="12"/>
      <c r="G133" s="12"/>
      <c r="H133" s="12"/>
      <c r="I133" s="14" t="str">
        <f>D8</f>
        <v>MENEDŻER SPORTU/MARKETING W SPORCIE</v>
      </c>
      <c r="J133" s="23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2"/>
      <c r="W133" s="12"/>
      <c r="X133" s="14"/>
      <c r="Y133" s="14"/>
      <c r="Z133" s="12"/>
      <c r="AA133" s="12"/>
      <c r="AB133" s="23"/>
      <c r="AC133" s="12"/>
      <c r="AD133" s="12"/>
      <c r="AE133" s="12"/>
      <c r="AF133" s="482"/>
      <c r="AG133" s="476"/>
      <c r="AH133" s="476"/>
      <c r="AI133" s="484"/>
      <c r="AL133" s="32"/>
    </row>
    <row r="134" spans="1:38" s="2" customFormat="1" ht="15.9" customHeight="1" thickBot="1" x14ac:dyDescent="0.3">
      <c r="A134" s="485"/>
      <c r="B134" s="486"/>
      <c r="C134" s="487"/>
      <c r="D134" s="27"/>
      <c r="E134" s="28"/>
      <c r="F134" s="28"/>
      <c r="G134" s="28"/>
      <c r="H134" s="28"/>
      <c r="I134" s="28"/>
      <c r="J134" s="28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30"/>
      <c r="W134" s="30"/>
      <c r="X134" s="29"/>
      <c r="Y134" s="29"/>
      <c r="Z134" s="30"/>
      <c r="AA134" s="30"/>
      <c r="AB134" s="28"/>
      <c r="AC134" s="26"/>
      <c r="AD134" s="26"/>
      <c r="AE134" s="26"/>
      <c r="AF134" s="488"/>
      <c r="AG134" s="489"/>
      <c r="AH134" s="489"/>
      <c r="AI134" s="490"/>
      <c r="AL134" s="32"/>
    </row>
    <row r="135" spans="1:38" s="2" customFormat="1" ht="7.5" customHeight="1" thickBot="1" x14ac:dyDescent="0.3">
      <c r="A135" s="97"/>
      <c r="B135" s="32"/>
      <c r="C135" s="32"/>
      <c r="D135" s="98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100"/>
      <c r="W135" s="100"/>
      <c r="X135" s="99"/>
      <c r="Y135" s="99"/>
      <c r="Z135" s="100"/>
      <c r="AA135" s="100"/>
      <c r="AB135" s="75"/>
      <c r="AC135" s="75"/>
      <c r="AD135" s="75"/>
      <c r="AE135" s="75"/>
      <c r="AF135" s="75"/>
      <c r="AG135" s="75"/>
      <c r="AH135" s="75"/>
      <c r="AI135" s="197"/>
      <c r="AL135" s="32"/>
    </row>
    <row r="136" spans="1:38" s="2" customFormat="1" ht="13.2" x14ac:dyDescent="0.25">
      <c r="A136" s="491" t="s">
        <v>88</v>
      </c>
      <c r="B136" s="494" t="s">
        <v>25</v>
      </c>
      <c r="C136" s="495"/>
      <c r="D136" s="500" t="s">
        <v>26</v>
      </c>
      <c r="E136" s="495"/>
      <c r="F136" s="501"/>
      <c r="G136" s="504" t="s">
        <v>27</v>
      </c>
      <c r="H136" s="446"/>
      <c r="I136" s="446"/>
      <c r="J136" s="446"/>
      <c r="K136" s="446"/>
      <c r="L136" s="505" t="s">
        <v>102</v>
      </c>
      <c r="M136" s="446"/>
      <c r="N136" s="446"/>
      <c r="O136" s="446"/>
      <c r="P136" s="446"/>
      <c r="Q136" s="446"/>
      <c r="R136" s="446"/>
      <c r="S136" s="446"/>
      <c r="T136" s="446"/>
      <c r="U136" s="446"/>
      <c r="V136" s="446"/>
      <c r="W136" s="446"/>
      <c r="X136" s="446"/>
      <c r="Y136" s="446"/>
      <c r="Z136" s="446"/>
      <c r="AA136" s="446"/>
      <c r="AB136" s="446"/>
      <c r="AC136" s="446"/>
      <c r="AD136" s="446"/>
      <c r="AE136" s="446"/>
      <c r="AF136" s="446"/>
      <c r="AG136" s="446"/>
      <c r="AH136" s="446"/>
      <c r="AI136" s="447"/>
      <c r="AL136" s="32"/>
    </row>
    <row r="137" spans="1:38" s="2" customFormat="1" ht="13.2" x14ac:dyDescent="0.25">
      <c r="A137" s="492"/>
      <c r="B137" s="496"/>
      <c r="C137" s="497"/>
      <c r="D137" s="502"/>
      <c r="E137" s="497"/>
      <c r="F137" s="503"/>
      <c r="G137" s="400" t="s">
        <v>29</v>
      </c>
      <c r="H137" s="426" t="s">
        <v>30</v>
      </c>
      <c r="I137" s="426"/>
      <c r="J137" s="426"/>
      <c r="K137" s="436"/>
      <c r="L137" s="387" t="s">
        <v>31</v>
      </c>
      <c r="M137" s="388"/>
      <c r="N137" s="388"/>
      <c r="O137" s="389"/>
      <c r="P137" s="387" t="s">
        <v>32</v>
      </c>
      <c r="Q137" s="388"/>
      <c r="R137" s="388"/>
      <c r="S137" s="389"/>
      <c r="T137" s="387" t="s">
        <v>33</v>
      </c>
      <c r="U137" s="388"/>
      <c r="V137" s="388"/>
      <c r="W137" s="389"/>
      <c r="X137" s="387" t="s">
        <v>34</v>
      </c>
      <c r="Y137" s="388"/>
      <c r="Z137" s="388"/>
      <c r="AA137" s="389"/>
      <c r="AB137" s="387" t="s">
        <v>35</v>
      </c>
      <c r="AC137" s="388"/>
      <c r="AD137" s="388"/>
      <c r="AE137" s="389"/>
      <c r="AF137" s="387" t="s">
        <v>36</v>
      </c>
      <c r="AG137" s="388"/>
      <c r="AH137" s="388"/>
      <c r="AI137" s="389"/>
      <c r="AL137" s="32"/>
    </row>
    <row r="138" spans="1:38" s="2" customFormat="1" ht="12.75" customHeight="1" x14ac:dyDescent="0.25">
      <c r="A138" s="492"/>
      <c r="B138" s="496"/>
      <c r="C138" s="497"/>
      <c r="D138" s="434" t="s">
        <v>37</v>
      </c>
      <c r="E138" s="404" t="s">
        <v>38</v>
      </c>
      <c r="F138" s="406" t="s">
        <v>13</v>
      </c>
      <c r="G138" s="506"/>
      <c r="H138" s="426" t="s">
        <v>39</v>
      </c>
      <c r="I138" s="426" t="s">
        <v>40</v>
      </c>
      <c r="J138" s="426" t="s">
        <v>41</v>
      </c>
      <c r="K138" s="436" t="s">
        <v>42</v>
      </c>
      <c r="L138" s="456" t="s">
        <v>43</v>
      </c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7"/>
      <c r="AA138" s="457"/>
      <c r="AB138" s="457"/>
      <c r="AC138" s="457"/>
      <c r="AD138" s="457"/>
      <c r="AE138" s="457"/>
      <c r="AF138" s="457"/>
      <c r="AG138" s="457"/>
      <c r="AH138" s="457"/>
      <c r="AI138" s="458"/>
      <c r="AL138" s="32"/>
    </row>
    <row r="139" spans="1:38" s="2" customFormat="1" ht="13.2" x14ac:dyDescent="0.25">
      <c r="A139" s="492"/>
      <c r="B139" s="496"/>
      <c r="C139" s="497"/>
      <c r="D139" s="434"/>
      <c r="E139" s="422"/>
      <c r="F139" s="423"/>
      <c r="G139" s="506"/>
      <c r="H139" s="426"/>
      <c r="I139" s="426"/>
      <c r="J139" s="426"/>
      <c r="K139" s="436"/>
      <c r="L139" s="400" t="s">
        <v>39</v>
      </c>
      <c r="M139" s="402" t="s">
        <v>40</v>
      </c>
      <c r="N139" s="404" t="s">
        <v>44</v>
      </c>
      <c r="O139" s="406" t="s">
        <v>45</v>
      </c>
      <c r="P139" s="400" t="s">
        <v>39</v>
      </c>
      <c r="Q139" s="402" t="s">
        <v>40</v>
      </c>
      <c r="R139" s="404" t="s">
        <v>44</v>
      </c>
      <c r="S139" s="406" t="s">
        <v>45</v>
      </c>
      <c r="T139" s="400" t="s">
        <v>39</v>
      </c>
      <c r="U139" s="402" t="s">
        <v>40</v>
      </c>
      <c r="V139" s="404" t="s">
        <v>44</v>
      </c>
      <c r="W139" s="406" t="s">
        <v>45</v>
      </c>
      <c r="X139" s="400" t="s">
        <v>39</v>
      </c>
      <c r="Y139" s="402" t="s">
        <v>40</v>
      </c>
      <c r="Z139" s="404" t="s">
        <v>44</v>
      </c>
      <c r="AA139" s="406" t="s">
        <v>45</v>
      </c>
      <c r="AB139" s="400" t="s">
        <v>39</v>
      </c>
      <c r="AC139" s="402" t="s">
        <v>40</v>
      </c>
      <c r="AD139" s="404" t="s">
        <v>44</v>
      </c>
      <c r="AE139" s="406" t="s">
        <v>45</v>
      </c>
      <c r="AF139" s="400" t="s">
        <v>39</v>
      </c>
      <c r="AG139" s="402" t="s">
        <v>40</v>
      </c>
      <c r="AH139" s="404" t="s">
        <v>44</v>
      </c>
      <c r="AI139" s="406" t="s">
        <v>45</v>
      </c>
      <c r="AL139" s="32"/>
    </row>
    <row r="140" spans="1:38" s="2" customFormat="1" ht="13.8" thickBot="1" x14ac:dyDescent="0.3">
      <c r="A140" s="493"/>
      <c r="B140" s="498"/>
      <c r="C140" s="499"/>
      <c r="D140" s="435"/>
      <c r="E140" s="405"/>
      <c r="F140" s="407"/>
      <c r="G140" s="401"/>
      <c r="H140" s="427"/>
      <c r="I140" s="427"/>
      <c r="J140" s="427"/>
      <c r="K140" s="367"/>
      <c r="L140" s="401"/>
      <c r="M140" s="403"/>
      <c r="N140" s="405"/>
      <c r="O140" s="407"/>
      <c r="P140" s="401"/>
      <c r="Q140" s="403"/>
      <c r="R140" s="405"/>
      <c r="S140" s="407"/>
      <c r="T140" s="401"/>
      <c r="U140" s="403"/>
      <c r="V140" s="405"/>
      <c r="W140" s="407"/>
      <c r="X140" s="401"/>
      <c r="Y140" s="403"/>
      <c r="Z140" s="405"/>
      <c r="AA140" s="407"/>
      <c r="AB140" s="401"/>
      <c r="AC140" s="403"/>
      <c r="AD140" s="405"/>
      <c r="AE140" s="407"/>
      <c r="AF140" s="401"/>
      <c r="AG140" s="403"/>
      <c r="AH140" s="405"/>
      <c r="AI140" s="407"/>
      <c r="AL140" s="32"/>
    </row>
    <row r="141" spans="1:38" s="13" customFormat="1" ht="18" customHeight="1" thickBot="1" x14ac:dyDescent="0.3">
      <c r="A141" s="33" t="s">
        <v>103</v>
      </c>
      <c r="B141" s="412" t="s">
        <v>104</v>
      </c>
      <c r="C141" s="412"/>
      <c r="D141" s="538"/>
      <c r="E141" s="538"/>
      <c r="F141" s="101"/>
      <c r="G141" s="101"/>
      <c r="H141" s="539"/>
      <c r="I141" s="538"/>
      <c r="J141" s="538"/>
      <c r="K141" s="538"/>
      <c r="L141" s="538"/>
      <c r="M141" s="538"/>
      <c r="N141" s="538"/>
      <c r="O141" s="538"/>
      <c r="P141" s="538"/>
      <c r="Q141" s="538"/>
      <c r="R141" s="538"/>
      <c r="S141" s="538"/>
      <c r="T141" s="538"/>
      <c r="U141" s="538"/>
      <c r="V141" s="538"/>
      <c r="W141" s="538"/>
      <c r="X141" s="538"/>
      <c r="Y141" s="538"/>
      <c r="Z141" s="538"/>
      <c r="AA141" s="538"/>
      <c r="AB141" s="538"/>
      <c r="AC141" s="538"/>
      <c r="AD141" s="538"/>
      <c r="AE141" s="538"/>
      <c r="AF141" s="538"/>
      <c r="AG141" s="538"/>
      <c r="AH141" s="538"/>
      <c r="AI141" s="540"/>
      <c r="AL141" s="22"/>
    </row>
    <row r="142" spans="1:38" s="23" customFormat="1" ht="18" customHeight="1" thickTop="1" thickBot="1" x14ac:dyDescent="0.3">
      <c r="A142" s="49" t="s">
        <v>48</v>
      </c>
      <c r="B142" s="346" t="s">
        <v>105</v>
      </c>
      <c r="C142" s="347"/>
      <c r="D142" s="103"/>
      <c r="E142" s="93">
        <v>2</v>
      </c>
      <c r="F142" s="86">
        <v>5</v>
      </c>
      <c r="G142" s="149">
        <f t="shared" ref="G142" si="7">SUM(H142:K142)</f>
        <v>45</v>
      </c>
      <c r="H142" s="153">
        <v>30</v>
      </c>
      <c r="I142" s="46">
        <v>15</v>
      </c>
      <c r="J142" s="47"/>
      <c r="K142" s="47"/>
      <c r="L142" s="87"/>
      <c r="M142" s="88"/>
      <c r="N142" s="88"/>
      <c r="O142" s="86"/>
      <c r="P142" s="89">
        <v>30</v>
      </c>
      <c r="Q142" s="88">
        <v>15</v>
      </c>
      <c r="R142" s="88"/>
      <c r="S142" s="86"/>
      <c r="T142" s="89"/>
      <c r="U142" s="88"/>
      <c r="V142" s="88"/>
      <c r="W142" s="86"/>
      <c r="X142" s="89"/>
      <c r="Y142" s="88"/>
      <c r="Z142" s="88"/>
      <c r="AA142" s="86"/>
      <c r="AB142" s="89"/>
      <c r="AC142" s="88"/>
      <c r="AD142" s="88"/>
      <c r="AE142" s="86"/>
      <c r="AF142" s="89"/>
      <c r="AG142" s="88"/>
      <c r="AH142" s="88"/>
      <c r="AI142" s="86"/>
      <c r="AL142" s="20"/>
    </row>
    <row r="143" spans="1:38" s="2" customFormat="1" ht="18" customHeight="1" thickTop="1" thickBot="1" x14ac:dyDescent="0.3">
      <c r="A143" s="49" t="s">
        <v>49</v>
      </c>
      <c r="B143" s="346" t="s">
        <v>106</v>
      </c>
      <c r="C143" s="347"/>
      <c r="D143" s="103"/>
      <c r="E143" s="93">
        <v>2</v>
      </c>
      <c r="F143" s="86">
        <v>4</v>
      </c>
      <c r="G143" s="149">
        <f t="shared" ref="G143:G151" si="8">SUM(H143:K143)</f>
        <v>30</v>
      </c>
      <c r="H143" s="153">
        <v>15</v>
      </c>
      <c r="I143" s="46"/>
      <c r="J143" s="47"/>
      <c r="K143" s="47">
        <v>15</v>
      </c>
      <c r="L143" s="87"/>
      <c r="M143" s="88"/>
      <c r="N143" s="88"/>
      <c r="O143" s="86"/>
      <c r="P143" s="89"/>
      <c r="Q143" s="88"/>
      <c r="R143" s="88"/>
      <c r="S143" s="86"/>
      <c r="T143" s="89">
        <v>15</v>
      </c>
      <c r="U143" s="88"/>
      <c r="V143" s="88"/>
      <c r="W143" s="86">
        <v>15</v>
      </c>
      <c r="X143" s="89"/>
      <c r="Y143" s="88"/>
      <c r="Z143" s="88"/>
      <c r="AA143" s="86"/>
      <c r="AB143" s="89"/>
      <c r="AC143" s="88"/>
      <c r="AD143" s="88"/>
      <c r="AE143" s="86"/>
      <c r="AF143" s="89"/>
      <c r="AG143" s="88"/>
      <c r="AH143" s="88"/>
      <c r="AI143" s="86"/>
      <c r="AL143" s="32"/>
    </row>
    <row r="144" spans="1:38" s="2" customFormat="1" ht="18" customHeight="1" thickTop="1" thickBot="1" x14ac:dyDescent="0.3">
      <c r="A144" s="49" t="s">
        <v>51</v>
      </c>
      <c r="B144" s="346" t="s">
        <v>107</v>
      </c>
      <c r="C144" s="513"/>
      <c r="D144" s="103"/>
      <c r="E144" s="93">
        <v>2</v>
      </c>
      <c r="F144" s="86">
        <v>3</v>
      </c>
      <c r="G144" s="149">
        <f t="shared" si="8"/>
        <v>45</v>
      </c>
      <c r="H144" s="153">
        <v>30</v>
      </c>
      <c r="I144" s="46"/>
      <c r="J144" s="47"/>
      <c r="K144" s="47">
        <v>15</v>
      </c>
      <c r="L144" s="87"/>
      <c r="M144" s="88"/>
      <c r="N144" s="88"/>
      <c r="O144" s="86"/>
      <c r="P144" s="89"/>
      <c r="Q144" s="88"/>
      <c r="R144" s="88"/>
      <c r="S144" s="86"/>
      <c r="T144" s="89">
        <v>30</v>
      </c>
      <c r="U144" s="88"/>
      <c r="V144" s="88"/>
      <c r="W144" s="86">
        <v>15</v>
      </c>
      <c r="X144" s="89"/>
      <c r="Y144" s="88"/>
      <c r="Z144" s="88"/>
      <c r="AA144" s="86"/>
      <c r="AB144" s="89"/>
      <c r="AC144" s="88"/>
      <c r="AD144" s="88"/>
      <c r="AE144" s="86"/>
      <c r="AF144" s="89"/>
      <c r="AG144" s="88"/>
      <c r="AH144" s="88"/>
      <c r="AI144" s="86"/>
      <c r="AL144" s="32"/>
    </row>
    <row r="145" spans="1:38" s="2" customFormat="1" ht="18" customHeight="1" thickTop="1" thickBot="1" x14ac:dyDescent="0.3">
      <c r="A145" s="49" t="s">
        <v>53</v>
      </c>
      <c r="B145" s="346" t="s">
        <v>108</v>
      </c>
      <c r="C145" s="347"/>
      <c r="D145" s="92">
        <v>1</v>
      </c>
      <c r="E145" s="93">
        <v>1</v>
      </c>
      <c r="F145" s="86">
        <v>4</v>
      </c>
      <c r="G145" s="149">
        <f t="shared" si="8"/>
        <v>45</v>
      </c>
      <c r="H145" s="153">
        <v>30</v>
      </c>
      <c r="I145" s="46">
        <v>15</v>
      </c>
      <c r="J145" s="47"/>
      <c r="K145" s="47"/>
      <c r="L145" s="87"/>
      <c r="M145" s="88"/>
      <c r="N145" s="88"/>
      <c r="O145" s="86"/>
      <c r="P145" s="89"/>
      <c r="Q145" s="88"/>
      <c r="R145" s="88"/>
      <c r="S145" s="86"/>
      <c r="T145" s="147">
        <v>30</v>
      </c>
      <c r="U145" s="88">
        <v>15</v>
      </c>
      <c r="V145" s="88"/>
      <c r="W145" s="86"/>
      <c r="X145" s="89"/>
      <c r="Y145" s="88"/>
      <c r="Z145" s="88"/>
      <c r="AA145" s="86"/>
      <c r="AB145" s="89"/>
      <c r="AC145" s="88"/>
      <c r="AD145" s="88"/>
      <c r="AE145" s="86"/>
      <c r="AF145" s="89"/>
      <c r="AG145" s="88"/>
      <c r="AH145" s="88"/>
      <c r="AI145" s="86"/>
      <c r="AL145" s="32"/>
    </row>
    <row r="146" spans="1:38" s="2" customFormat="1" ht="18" customHeight="1" thickTop="1" thickBot="1" x14ac:dyDescent="0.3">
      <c r="A146" s="49" t="s">
        <v>55</v>
      </c>
      <c r="B146" s="346" t="s">
        <v>109</v>
      </c>
      <c r="C146" s="347"/>
      <c r="D146" s="92">
        <v>1</v>
      </c>
      <c r="E146" s="93">
        <v>1</v>
      </c>
      <c r="F146" s="86">
        <v>4</v>
      </c>
      <c r="G146" s="149">
        <f t="shared" si="8"/>
        <v>60</v>
      </c>
      <c r="H146" s="153">
        <v>30</v>
      </c>
      <c r="I146" s="46">
        <v>30</v>
      </c>
      <c r="J146" s="47"/>
      <c r="K146" s="47"/>
      <c r="L146" s="87"/>
      <c r="M146" s="88"/>
      <c r="N146" s="88"/>
      <c r="O146" s="86"/>
      <c r="P146" s="89"/>
      <c r="Q146" s="88"/>
      <c r="R146" s="88"/>
      <c r="S146" s="86"/>
      <c r="T146" s="89"/>
      <c r="U146" s="88"/>
      <c r="V146" s="88"/>
      <c r="W146" s="86"/>
      <c r="X146" s="147">
        <v>30</v>
      </c>
      <c r="Y146" s="88">
        <v>30</v>
      </c>
      <c r="Z146" s="88"/>
      <c r="AA146" s="86"/>
      <c r="AB146" s="89"/>
      <c r="AC146" s="88"/>
      <c r="AD146" s="88"/>
      <c r="AE146" s="86"/>
      <c r="AF146" s="89"/>
      <c r="AG146" s="88"/>
      <c r="AH146" s="88"/>
      <c r="AI146" s="86"/>
      <c r="AL146" s="32"/>
    </row>
    <row r="147" spans="1:38" s="2" customFormat="1" ht="18" customHeight="1" thickTop="1" thickBot="1" x14ac:dyDescent="0.3">
      <c r="A147" s="49" t="s">
        <v>57</v>
      </c>
      <c r="B147" s="346" t="s">
        <v>110</v>
      </c>
      <c r="C147" s="347"/>
      <c r="D147" s="92">
        <v>1</v>
      </c>
      <c r="E147" s="93">
        <v>1</v>
      </c>
      <c r="F147" s="86">
        <v>4</v>
      </c>
      <c r="G147" s="149">
        <f t="shared" si="8"/>
        <v>45</v>
      </c>
      <c r="H147" s="153">
        <v>15</v>
      </c>
      <c r="I147" s="46"/>
      <c r="J147" s="47">
        <v>30</v>
      </c>
      <c r="K147" s="47"/>
      <c r="L147" s="87"/>
      <c r="M147" s="88"/>
      <c r="N147" s="88"/>
      <c r="O147" s="86"/>
      <c r="P147" s="89"/>
      <c r="Q147" s="88"/>
      <c r="R147" s="88"/>
      <c r="S147" s="86"/>
      <c r="T147" s="147">
        <v>15</v>
      </c>
      <c r="U147" s="88"/>
      <c r="V147" s="88">
        <v>30</v>
      </c>
      <c r="W147" s="86"/>
      <c r="X147" s="89"/>
      <c r="Y147" s="88"/>
      <c r="Z147" s="88"/>
      <c r="AA147" s="86"/>
      <c r="AB147" s="89"/>
      <c r="AC147" s="88"/>
      <c r="AD147" s="88"/>
      <c r="AE147" s="86"/>
      <c r="AF147" s="89"/>
      <c r="AG147" s="88"/>
      <c r="AH147" s="88"/>
      <c r="AI147" s="86"/>
      <c r="AL147" s="32"/>
    </row>
    <row r="148" spans="1:38" s="2" customFormat="1" ht="18" customHeight="1" thickTop="1" x14ac:dyDescent="0.25">
      <c r="A148" s="49" t="s">
        <v>111</v>
      </c>
      <c r="B148" s="516" t="s">
        <v>112</v>
      </c>
      <c r="C148" s="517"/>
      <c r="D148" s="92"/>
      <c r="E148" s="93">
        <v>1</v>
      </c>
      <c r="F148" s="86">
        <v>2</v>
      </c>
      <c r="G148" s="46">
        <f t="shared" si="8"/>
        <v>15</v>
      </c>
      <c r="H148" s="41"/>
      <c r="I148" s="47"/>
      <c r="J148" s="47"/>
      <c r="K148" s="47">
        <v>15</v>
      </c>
      <c r="L148" s="87"/>
      <c r="M148" s="88"/>
      <c r="N148" s="88"/>
      <c r="O148" s="86"/>
      <c r="P148" s="89"/>
      <c r="Q148" s="88"/>
      <c r="R148" s="88"/>
      <c r="S148" s="86"/>
      <c r="T148" s="89"/>
      <c r="U148" s="88"/>
      <c r="V148" s="88"/>
      <c r="W148" s="86"/>
      <c r="X148" s="89"/>
      <c r="Y148" s="88"/>
      <c r="Z148" s="88"/>
      <c r="AA148" s="86">
        <v>15</v>
      </c>
      <c r="AB148" s="89"/>
      <c r="AC148" s="88"/>
      <c r="AD148" s="88"/>
      <c r="AE148" s="86"/>
      <c r="AF148" s="89"/>
      <c r="AG148" s="88"/>
      <c r="AH148" s="88"/>
      <c r="AI148" s="86"/>
      <c r="AL148" s="32"/>
    </row>
    <row r="149" spans="1:38" s="2" customFormat="1" ht="18" customHeight="1" x14ac:dyDescent="0.25">
      <c r="A149" s="49" t="s">
        <v>113</v>
      </c>
      <c r="B149" s="346" t="s">
        <v>114</v>
      </c>
      <c r="C149" s="347"/>
      <c r="D149" s="92"/>
      <c r="E149" s="93">
        <v>1</v>
      </c>
      <c r="F149" s="86">
        <v>2</v>
      </c>
      <c r="G149" s="46">
        <f t="shared" si="8"/>
        <v>30</v>
      </c>
      <c r="H149" s="47"/>
      <c r="I149" s="47"/>
      <c r="J149" s="47"/>
      <c r="K149" s="47">
        <v>30</v>
      </c>
      <c r="L149" s="87"/>
      <c r="M149" s="88"/>
      <c r="N149" s="88"/>
      <c r="O149" s="86"/>
      <c r="P149" s="89"/>
      <c r="Q149" s="88"/>
      <c r="R149" s="88"/>
      <c r="S149" s="86"/>
      <c r="T149" s="89"/>
      <c r="U149" s="88"/>
      <c r="V149" s="88"/>
      <c r="W149" s="86"/>
      <c r="X149" s="89"/>
      <c r="Y149" s="88"/>
      <c r="Z149" s="88"/>
      <c r="AA149" s="86">
        <v>30</v>
      </c>
      <c r="AB149" s="89"/>
      <c r="AC149" s="88"/>
      <c r="AD149" s="88"/>
      <c r="AE149" s="86"/>
      <c r="AF149" s="89"/>
      <c r="AG149" s="88"/>
      <c r="AH149" s="88"/>
      <c r="AI149" s="86"/>
      <c r="AL149" s="32"/>
    </row>
    <row r="150" spans="1:38" s="2" customFormat="1" ht="18" customHeight="1" x14ac:dyDescent="0.25">
      <c r="A150" s="49" t="s">
        <v>115</v>
      </c>
      <c r="B150" s="346" t="s">
        <v>116</v>
      </c>
      <c r="C150" s="347"/>
      <c r="D150" s="92"/>
      <c r="E150" s="93">
        <v>1</v>
      </c>
      <c r="F150" s="86">
        <v>2</v>
      </c>
      <c r="G150" s="46">
        <f t="shared" si="8"/>
        <v>30</v>
      </c>
      <c r="H150" s="47"/>
      <c r="I150" s="47"/>
      <c r="J150" s="47"/>
      <c r="K150" s="47">
        <v>30</v>
      </c>
      <c r="L150" s="87"/>
      <c r="M150" s="88"/>
      <c r="N150" s="88"/>
      <c r="O150" s="86"/>
      <c r="P150" s="89"/>
      <c r="Q150" s="88"/>
      <c r="R150" s="88"/>
      <c r="S150" s="86"/>
      <c r="T150" s="89"/>
      <c r="U150" s="88"/>
      <c r="V150" s="88"/>
      <c r="W150" s="86"/>
      <c r="X150" s="89"/>
      <c r="Y150" s="88"/>
      <c r="Z150" s="88"/>
      <c r="AA150" s="86">
        <v>30</v>
      </c>
      <c r="AB150" s="89"/>
      <c r="AC150" s="88"/>
      <c r="AD150" s="88"/>
      <c r="AE150" s="86"/>
      <c r="AF150" s="89"/>
      <c r="AG150" s="88"/>
      <c r="AH150" s="88"/>
      <c r="AI150" s="86"/>
      <c r="AL150" s="32"/>
    </row>
    <row r="151" spans="1:38" s="2" customFormat="1" ht="18" customHeight="1" x14ac:dyDescent="0.25">
      <c r="A151" s="49" t="s">
        <v>117</v>
      </c>
      <c r="B151" s="520" t="s">
        <v>118</v>
      </c>
      <c r="C151" s="521"/>
      <c r="D151" s="92"/>
      <c r="E151" s="91" t="s">
        <v>119</v>
      </c>
      <c r="F151" s="86">
        <v>24</v>
      </c>
      <c r="G151" s="46">
        <f t="shared" si="8"/>
        <v>0</v>
      </c>
      <c r="H151" s="47"/>
      <c r="I151" s="47"/>
      <c r="J151" s="47"/>
      <c r="K151" s="47"/>
      <c r="L151" s="87"/>
      <c r="M151" s="88"/>
      <c r="N151" s="88"/>
      <c r="O151" s="86"/>
      <c r="P151" s="89"/>
      <c r="Q151" s="88"/>
      <c r="R151" s="88"/>
      <c r="S151" s="86"/>
      <c r="T151" s="89"/>
      <c r="U151" s="88"/>
      <c r="V151" s="88"/>
      <c r="W151" s="86"/>
      <c r="X151" s="89"/>
      <c r="Y151" s="88"/>
      <c r="Z151" s="88"/>
      <c r="AA151" s="86" t="s">
        <v>120</v>
      </c>
      <c r="AB151" s="89"/>
      <c r="AC151" s="88"/>
      <c r="AD151" s="88"/>
      <c r="AE151" s="86"/>
      <c r="AF151" s="89"/>
      <c r="AG151" s="88"/>
      <c r="AH151" s="88"/>
      <c r="AI151" s="86" t="s">
        <v>120</v>
      </c>
      <c r="AL151" s="32" t="s">
        <v>121</v>
      </c>
    </row>
    <row r="152" spans="1:38" s="2" customFormat="1" ht="36.75" customHeight="1" thickBot="1" x14ac:dyDescent="0.3">
      <c r="A152" s="134" t="s">
        <v>122</v>
      </c>
      <c r="B152" s="522" t="s">
        <v>123</v>
      </c>
      <c r="C152" s="523"/>
      <c r="D152" s="135"/>
      <c r="E152" s="119"/>
      <c r="F152" s="133">
        <v>12</v>
      </c>
      <c r="G152" s="47"/>
      <c r="H152" s="95"/>
      <c r="I152" s="95"/>
      <c r="J152" s="95"/>
      <c r="K152" s="95"/>
      <c r="L152" s="105"/>
      <c r="M152" s="106"/>
      <c r="N152" s="106"/>
      <c r="O152" s="96"/>
      <c r="P152" s="107"/>
      <c r="Q152" s="106"/>
      <c r="R152" s="106"/>
      <c r="S152" s="96"/>
      <c r="T152" s="107"/>
      <c r="U152" s="106"/>
      <c r="V152" s="106"/>
      <c r="W152" s="96"/>
      <c r="X152" s="107"/>
      <c r="Y152" s="106"/>
      <c r="Z152" s="106"/>
      <c r="AA152" s="96"/>
      <c r="AB152" s="107"/>
      <c r="AC152" s="106"/>
      <c r="AD152" s="106"/>
      <c r="AE152" s="96"/>
      <c r="AF152" s="107"/>
      <c r="AG152" s="106"/>
      <c r="AH152" s="106"/>
      <c r="AI152" s="96" t="s">
        <v>120</v>
      </c>
      <c r="AL152" s="32" t="s">
        <v>121</v>
      </c>
    </row>
    <row r="153" spans="1:38" s="2" customFormat="1" ht="18" customHeight="1" thickTop="1" thickBot="1" x14ac:dyDescent="0.3">
      <c r="A153" s="49" t="s">
        <v>124</v>
      </c>
      <c r="B153" s="530" t="s">
        <v>125</v>
      </c>
      <c r="C153" s="531"/>
      <c r="D153" s="102"/>
      <c r="E153" s="38">
        <v>2</v>
      </c>
      <c r="F153" s="50">
        <v>4</v>
      </c>
      <c r="G153" s="149">
        <f t="shared" ref="G153:G157" si="9">SUM(H153:K153)</f>
        <v>30</v>
      </c>
      <c r="H153" s="153">
        <v>15</v>
      </c>
      <c r="I153" s="46"/>
      <c r="J153" s="47">
        <v>15</v>
      </c>
      <c r="K153" s="47"/>
      <c r="L153" s="87"/>
      <c r="M153" s="88"/>
      <c r="N153" s="88"/>
      <c r="O153" s="86"/>
      <c r="P153" s="87">
        <v>15</v>
      </c>
      <c r="Q153" s="88"/>
      <c r="R153" s="88">
        <v>15</v>
      </c>
      <c r="S153" s="93"/>
      <c r="T153" s="87"/>
      <c r="U153" s="88"/>
      <c r="V153" s="88"/>
      <c r="W153" s="86"/>
      <c r="X153" s="87"/>
      <c r="Y153" s="88"/>
      <c r="Z153" s="88"/>
      <c r="AA153" s="86"/>
      <c r="AB153" s="87"/>
      <c r="AC153" s="88"/>
      <c r="AD153" s="88"/>
      <c r="AE153" s="86"/>
      <c r="AF153" s="89"/>
      <c r="AG153" s="88"/>
      <c r="AH153" s="88"/>
      <c r="AI153" s="86"/>
      <c r="AL153" s="32"/>
    </row>
    <row r="154" spans="1:38" s="2" customFormat="1" ht="18" customHeight="1" thickTop="1" thickBot="1" x14ac:dyDescent="0.3">
      <c r="A154" s="49" t="s">
        <v>126</v>
      </c>
      <c r="B154" s="534" t="s">
        <v>127</v>
      </c>
      <c r="C154" s="535"/>
      <c r="D154" s="103">
        <v>1</v>
      </c>
      <c r="E154" s="93">
        <v>1</v>
      </c>
      <c r="F154" s="86">
        <v>5</v>
      </c>
      <c r="G154" s="149">
        <f t="shared" si="9"/>
        <v>60</v>
      </c>
      <c r="H154" s="153">
        <v>30</v>
      </c>
      <c r="I154" s="46"/>
      <c r="J154" s="47">
        <v>30</v>
      </c>
      <c r="K154" s="47"/>
      <c r="L154" s="87"/>
      <c r="M154" s="88"/>
      <c r="N154" s="88"/>
      <c r="O154" s="86"/>
      <c r="P154" s="89"/>
      <c r="Q154" s="88"/>
      <c r="R154" s="88"/>
      <c r="S154" s="86"/>
      <c r="T154" s="147">
        <v>30</v>
      </c>
      <c r="U154" s="88"/>
      <c r="V154" s="88">
        <v>30</v>
      </c>
      <c r="W154" s="86"/>
      <c r="X154" s="89"/>
      <c r="Y154" s="88"/>
      <c r="Z154" s="88"/>
      <c r="AA154" s="86"/>
      <c r="AB154" s="89"/>
      <c r="AC154" s="88"/>
      <c r="AD154" s="88"/>
      <c r="AE154" s="86"/>
      <c r="AF154" s="89"/>
      <c r="AG154" s="88"/>
      <c r="AH154" s="88"/>
      <c r="AI154" s="86"/>
      <c r="AL154" s="32"/>
    </row>
    <row r="155" spans="1:38" s="23" customFormat="1" ht="18" customHeight="1" thickTop="1" thickBot="1" x14ac:dyDescent="0.3">
      <c r="A155" s="49" t="s">
        <v>128</v>
      </c>
      <c r="B155" s="350" t="s">
        <v>129</v>
      </c>
      <c r="C155" s="351"/>
      <c r="D155" s="103"/>
      <c r="E155" s="93">
        <v>2</v>
      </c>
      <c r="F155" s="86">
        <v>2</v>
      </c>
      <c r="G155" s="149">
        <f t="shared" si="9"/>
        <v>30</v>
      </c>
      <c r="H155" s="153">
        <v>15</v>
      </c>
      <c r="I155" s="46"/>
      <c r="J155" s="47">
        <v>15</v>
      </c>
      <c r="K155" s="47"/>
      <c r="L155" s="87">
        <v>15</v>
      </c>
      <c r="M155" s="88"/>
      <c r="N155" s="88">
        <v>15</v>
      </c>
      <c r="O155" s="86"/>
      <c r="P155" s="89"/>
      <c r="Q155" s="88"/>
      <c r="R155" s="88"/>
      <c r="S155" s="86"/>
      <c r="T155" s="89"/>
      <c r="U155" s="88"/>
      <c r="V155" s="88"/>
      <c r="W155" s="86"/>
      <c r="X155" s="89"/>
      <c r="Y155" s="88"/>
      <c r="Z155" s="88"/>
      <c r="AA155" s="86"/>
      <c r="AB155" s="89"/>
      <c r="AC155" s="88"/>
      <c r="AD155" s="88"/>
      <c r="AE155" s="86"/>
      <c r="AF155" s="89"/>
      <c r="AG155" s="88"/>
      <c r="AH155" s="88"/>
      <c r="AI155" s="86"/>
      <c r="AL155" s="20"/>
    </row>
    <row r="156" spans="1:38" s="2" customFormat="1" ht="18" customHeight="1" thickTop="1" thickBot="1" x14ac:dyDescent="0.3">
      <c r="A156" s="49" t="s">
        <v>130</v>
      </c>
      <c r="B156" s="514" t="s">
        <v>131</v>
      </c>
      <c r="C156" s="515"/>
      <c r="D156" s="92"/>
      <c r="E156" s="93">
        <v>2</v>
      </c>
      <c r="F156" s="86">
        <v>4</v>
      </c>
      <c r="G156" s="149">
        <f t="shared" si="9"/>
        <v>45</v>
      </c>
      <c r="H156" s="153">
        <v>15</v>
      </c>
      <c r="I156" s="46">
        <v>30</v>
      </c>
      <c r="J156" s="47"/>
      <c r="K156" s="47"/>
      <c r="L156" s="87"/>
      <c r="M156" s="88"/>
      <c r="N156" s="88"/>
      <c r="O156" s="86"/>
      <c r="P156" s="89"/>
      <c r="Q156" s="88"/>
      <c r="R156" s="88"/>
      <c r="S156" s="86"/>
      <c r="T156" s="89"/>
      <c r="U156" s="88"/>
      <c r="V156" s="88"/>
      <c r="W156" s="86"/>
      <c r="X156" s="89">
        <v>15</v>
      </c>
      <c r="Y156" s="88">
        <v>30</v>
      </c>
      <c r="Z156" s="88"/>
      <c r="AA156" s="86"/>
      <c r="AB156" s="89"/>
      <c r="AC156" s="88"/>
      <c r="AD156" s="88"/>
      <c r="AE156" s="86"/>
      <c r="AF156" s="89"/>
      <c r="AG156" s="88"/>
      <c r="AH156" s="88"/>
      <c r="AI156" s="86"/>
      <c r="AL156" s="32"/>
    </row>
    <row r="157" spans="1:38" s="2" customFormat="1" ht="18" customHeight="1" thickTop="1" thickBot="1" x14ac:dyDescent="0.3">
      <c r="A157" s="49" t="s">
        <v>132</v>
      </c>
      <c r="B157" s="514" t="s">
        <v>133</v>
      </c>
      <c r="C157" s="515"/>
      <c r="D157" s="92"/>
      <c r="E157" s="93">
        <v>2</v>
      </c>
      <c r="F157" s="86">
        <v>2</v>
      </c>
      <c r="G157" s="149">
        <f t="shared" si="9"/>
        <v>30</v>
      </c>
      <c r="H157" s="153">
        <v>15</v>
      </c>
      <c r="I157" s="46">
        <v>15</v>
      </c>
      <c r="J157" s="47"/>
      <c r="K157" s="47"/>
      <c r="L157" s="87"/>
      <c r="M157" s="88"/>
      <c r="N157" s="88"/>
      <c r="O157" s="86"/>
      <c r="P157" s="89"/>
      <c r="Q157" s="88"/>
      <c r="R157" s="88"/>
      <c r="S157" s="86"/>
      <c r="T157" s="89">
        <v>15</v>
      </c>
      <c r="U157" s="88">
        <v>15</v>
      </c>
      <c r="V157" s="88"/>
      <c r="W157" s="86"/>
      <c r="X157" s="89"/>
      <c r="Y157" s="88"/>
      <c r="Z157" s="88"/>
      <c r="AA157" s="86"/>
      <c r="AB157" s="89"/>
      <c r="AC157" s="88"/>
      <c r="AD157" s="88"/>
      <c r="AE157" s="86"/>
      <c r="AF157" s="89"/>
      <c r="AG157" s="88"/>
      <c r="AH157" s="88"/>
      <c r="AI157" s="86"/>
      <c r="AL157" s="32"/>
    </row>
    <row r="158" spans="1:38" s="2" customFormat="1" ht="18" customHeight="1" thickTop="1" thickBot="1" x14ac:dyDescent="0.3">
      <c r="A158" s="49" t="s">
        <v>134</v>
      </c>
      <c r="B158" s="350" t="s">
        <v>135</v>
      </c>
      <c r="C158" s="351"/>
      <c r="D158" s="92"/>
      <c r="E158" s="93">
        <v>1</v>
      </c>
      <c r="F158" s="86">
        <v>2</v>
      </c>
      <c r="G158" s="149">
        <v>30</v>
      </c>
      <c r="H158" s="46"/>
      <c r="I158" s="46"/>
      <c r="J158" s="47">
        <v>30</v>
      </c>
      <c r="K158" s="47"/>
      <c r="L158" s="87"/>
      <c r="M158" s="88"/>
      <c r="N158" s="88"/>
      <c r="O158" s="86"/>
      <c r="P158" s="89"/>
      <c r="Q158" s="88"/>
      <c r="R158" s="88"/>
      <c r="S158" s="86"/>
      <c r="T158" s="89"/>
      <c r="U158" s="88"/>
      <c r="V158" s="88"/>
      <c r="W158" s="86"/>
      <c r="X158" s="89"/>
      <c r="Y158" s="88"/>
      <c r="Z158" s="88"/>
      <c r="AA158" s="86"/>
      <c r="AB158" s="88"/>
      <c r="AC158" s="88"/>
      <c r="AD158" s="88">
        <v>30</v>
      </c>
      <c r="AE158" s="86"/>
      <c r="AF158" s="89"/>
      <c r="AG158" s="88"/>
      <c r="AH158" s="88"/>
      <c r="AI158" s="86"/>
      <c r="AL158" s="32"/>
    </row>
    <row r="159" spans="1:38" s="2" customFormat="1" ht="18" customHeight="1" thickTop="1" thickBot="1" x14ac:dyDescent="0.3">
      <c r="A159" s="49" t="s">
        <v>136</v>
      </c>
      <c r="B159" s="246" t="s">
        <v>137</v>
      </c>
      <c r="C159" s="247"/>
      <c r="D159" s="248">
        <v>1</v>
      </c>
      <c r="E159" s="91"/>
      <c r="F159" s="94">
        <v>2</v>
      </c>
      <c r="G159" s="159">
        <v>15</v>
      </c>
      <c r="H159" s="153">
        <v>15</v>
      </c>
      <c r="I159" s="154"/>
      <c r="J159" s="113"/>
      <c r="K159" s="113"/>
      <c r="L159" s="109"/>
      <c r="M159" s="95"/>
      <c r="N159" s="95"/>
      <c r="O159" s="94"/>
      <c r="P159" s="104"/>
      <c r="Q159" s="95"/>
      <c r="R159" s="95"/>
      <c r="S159" s="94"/>
      <c r="T159" s="104"/>
      <c r="U159" s="95"/>
      <c r="V159" s="95"/>
      <c r="W159" s="94"/>
      <c r="X159" s="104"/>
      <c r="Y159" s="95"/>
      <c r="Z159" s="95"/>
      <c r="AA159" s="94"/>
      <c r="AB159" s="147">
        <v>15</v>
      </c>
      <c r="AC159" s="95"/>
      <c r="AD159" s="95"/>
      <c r="AE159" s="94"/>
      <c r="AF159" s="104"/>
      <c r="AG159" s="95"/>
      <c r="AH159" s="95"/>
      <c r="AI159" s="94"/>
      <c r="AL159" s="32"/>
    </row>
    <row r="160" spans="1:38" s="23" customFormat="1" ht="18" customHeight="1" thickTop="1" thickBot="1" x14ac:dyDescent="0.3">
      <c r="A160" s="49" t="s">
        <v>138</v>
      </c>
      <c r="B160" s="532" t="s">
        <v>139</v>
      </c>
      <c r="C160" s="533"/>
      <c r="D160" s="124">
        <v>1</v>
      </c>
      <c r="E160" s="125">
        <v>1</v>
      </c>
      <c r="F160" s="126">
        <v>4</v>
      </c>
      <c r="G160" s="150">
        <f t="shared" ref="G160:G169" si="10">SUM(H160:K160)</f>
        <v>60</v>
      </c>
      <c r="H160" s="153">
        <v>30</v>
      </c>
      <c r="I160" s="127">
        <v>30</v>
      </c>
      <c r="J160" s="128"/>
      <c r="K160" s="128"/>
      <c r="L160" s="148">
        <v>30</v>
      </c>
      <c r="M160" s="129">
        <v>30</v>
      </c>
      <c r="N160" s="129"/>
      <c r="O160" s="126"/>
      <c r="P160" s="130"/>
      <c r="Q160" s="129"/>
      <c r="R160" s="129"/>
      <c r="S160" s="126"/>
      <c r="T160" s="130"/>
      <c r="U160" s="129"/>
      <c r="V160" s="129"/>
      <c r="W160" s="126"/>
      <c r="X160" s="130"/>
      <c r="Y160" s="129"/>
      <c r="Z160" s="129"/>
      <c r="AA160" s="126"/>
      <c r="AB160" s="130"/>
      <c r="AC160" s="129"/>
      <c r="AD160" s="129"/>
      <c r="AE160" s="126"/>
      <c r="AF160" s="130"/>
      <c r="AG160" s="129"/>
      <c r="AH160" s="129"/>
      <c r="AI160" s="126"/>
      <c r="AL160" s="20"/>
    </row>
    <row r="161" spans="1:38" s="2" customFormat="1" ht="18" customHeight="1" thickTop="1" thickBot="1" x14ac:dyDescent="0.3">
      <c r="A161" s="49" t="s">
        <v>140</v>
      </c>
      <c r="B161" s="528" t="s">
        <v>141</v>
      </c>
      <c r="C161" s="529"/>
      <c r="D161" s="121"/>
      <c r="E161" s="38">
        <v>2</v>
      </c>
      <c r="F161" s="45">
        <v>4</v>
      </c>
      <c r="G161" s="151">
        <f>SUM(H161:K161)</f>
        <v>45</v>
      </c>
      <c r="H161" s="153">
        <v>15</v>
      </c>
      <c r="I161" s="40"/>
      <c r="J161" s="41">
        <v>30</v>
      </c>
      <c r="K161" s="41"/>
      <c r="L161" s="122">
        <v>15</v>
      </c>
      <c r="M161" s="85"/>
      <c r="N161" s="85">
        <v>30</v>
      </c>
      <c r="O161" s="123"/>
      <c r="P161" s="84"/>
      <c r="Q161" s="85"/>
      <c r="R161" s="85"/>
      <c r="S161" s="123"/>
      <c r="T161" s="84"/>
      <c r="U161" s="85"/>
      <c r="V161" s="85"/>
      <c r="W161" s="123"/>
      <c r="X161" s="84"/>
      <c r="Y161" s="85"/>
      <c r="Z161" s="85"/>
      <c r="AA161" s="123"/>
      <c r="AB161" s="84"/>
      <c r="AC161" s="85"/>
      <c r="AD161" s="85"/>
      <c r="AE161" s="123"/>
      <c r="AF161" s="84"/>
      <c r="AG161" s="85"/>
      <c r="AH161" s="85"/>
      <c r="AI161" s="123"/>
      <c r="AL161" s="32"/>
    </row>
    <row r="162" spans="1:38" s="23" customFormat="1" ht="18" customHeight="1" thickTop="1" thickBot="1" x14ac:dyDescent="0.3">
      <c r="A162" s="49" t="s">
        <v>142</v>
      </c>
      <c r="B162" s="536" t="s">
        <v>143</v>
      </c>
      <c r="C162" s="537"/>
      <c r="D162" s="103">
        <v>1</v>
      </c>
      <c r="E162" s="93">
        <v>1</v>
      </c>
      <c r="F162" s="86">
        <v>5</v>
      </c>
      <c r="G162" s="149">
        <f t="shared" ref="G162:G164" si="11">SUM(H162:K162)</f>
        <v>60</v>
      </c>
      <c r="H162" s="153">
        <v>30</v>
      </c>
      <c r="I162" s="46">
        <v>30</v>
      </c>
      <c r="J162" s="47"/>
      <c r="K162" s="47"/>
      <c r="L162" s="87"/>
      <c r="M162" s="88"/>
      <c r="N162" s="88"/>
      <c r="O162" s="86"/>
      <c r="P162" s="147">
        <v>30</v>
      </c>
      <c r="Q162" s="88">
        <v>30</v>
      </c>
      <c r="R162" s="88"/>
      <c r="S162" s="86"/>
      <c r="T162" s="89"/>
      <c r="U162" s="88"/>
      <c r="V162" s="88"/>
      <c r="W162" s="86"/>
      <c r="X162" s="89"/>
      <c r="Y162" s="88"/>
      <c r="Z162" s="88"/>
      <c r="AA162" s="86"/>
      <c r="AB162" s="89"/>
      <c r="AC162" s="88"/>
      <c r="AD162" s="88"/>
      <c r="AE162" s="86"/>
      <c r="AF162" s="89"/>
      <c r="AG162" s="88"/>
      <c r="AH162" s="88"/>
      <c r="AI162" s="86"/>
      <c r="AL162" s="20"/>
    </row>
    <row r="163" spans="1:38" s="2" customFormat="1" ht="18" customHeight="1" thickTop="1" thickBot="1" x14ac:dyDescent="0.3">
      <c r="A163" s="49" t="s">
        <v>144</v>
      </c>
      <c r="B163" s="348" t="s">
        <v>145</v>
      </c>
      <c r="C163" s="349"/>
      <c r="D163" s="103"/>
      <c r="E163" s="93">
        <v>1</v>
      </c>
      <c r="F163" s="86">
        <v>2</v>
      </c>
      <c r="G163" s="149">
        <f t="shared" si="11"/>
        <v>15</v>
      </c>
      <c r="H163" s="153">
        <v>15</v>
      </c>
      <c r="I163" s="46"/>
      <c r="J163" s="47"/>
      <c r="K163" s="47"/>
      <c r="L163" s="87"/>
      <c r="M163" s="88"/>
      <c r="N163" s="88"/>
      <c r="O163" s="86"/>
      <c r="P163" s="89">
        <v>15</v>
      </c>
      <c r="Q163" s="88"/>
      <c r="R163" s="88"/>
      <c r="S163" s="86"/>
      <c r="T163" s="89"/>
      <c r="U163" s="88"/>
      <c r="V163" s="88"/>
      <c r="W163" s="86"/>
      <c r="X163" s="89"/>
      <c r="Y163" s="88"/>
      <c r="Z163" s="88"/>
      <c r="AA163" s="86"/>
      <c r="AB163" s="89"/>
      <c r="AC163" s="88"/>
      <c r="AD163" s="88"/>
      <c r="AE163" s="86"/>
      <c r="AF163" s="89"/>
      <c r="AG163" s="88"/>
      <c r="AH163" s="88"/>
      <c r="AI163" s="86"/>
      <c r="AL163" s="32"/>
    </row>
    <row r="164" spans="1:38" s="2" customFormat="1" ht="18" customHeight="1" thickTop="1" thickBot="1" x14ac:dyDescent="0.3">
      <c r="A164" s="49" t="s">
        <v>146</v>
      </c>
      <c r="B164" s="348" t="s">
        <v>147</v>
      </c>
      <c r="C164" s="349"/>
      <c r="D164" s="102"/>
      <c r="E164" s="48">
        <v>2</v>
      </c>
      <c r="F164" s="50">
        <v>3</v>
      </c>
      <c r="G164" s="149">
        <f t="shared" si="11"/>
        <v>30</v>
      </c>
      <c r="H164" s="153">
        <v>15</v>
      </c>
      <c r="I164" s="46">
        <v>15</v>
      </c>
      <c r="J164" s="47"/>
      <c r="K164" s="47"/>
      <c r="L164" s="87"/>
      <c r="M164" s="88"/>
      <c r="N164" s="88"/>
      <c r="O164" s="86"/>
      <c r="P164" s="89"/>
      <c r="Q164" s="88"/>
      <c r="R164" s="88"/>
      <c r="S164" s="86"/>
      <c r="T164" s="89">
        <v>15</v>
      </c>
      <c r="U164" s="88">
        <v>15</v>
      </c>
      <c r="V164" s="88"/>
      <c r="W164" s="86"/>
      <c r="X164" s="89"/>
      <c r="Y164" s="88"/>
      <c r="Z164" s="88"/>
      <c r="AA164" s="86"/>
      <c r="AB164" s="89"/>
      <c r="AC164" s="88"/>
      <c r="AD164" s="88"/>
      <c r="AE164" s="86"/>
      <c r="AF164" s="89"/>
      <c r="AG164" s="88"/>
      <c r="AH164" s="88"/>
      <c r="AI164" s="86"/>
      <c r="AL164" s="32"/>
    </row>
    <row r="165" spans="1:38" s="2" customFormat="1" ht="18" customHeight="1" thickTop="1" thickBot="1" x14ac:dyDescent="0.3">
      <c r="A165" s="49" t="s">
        <v>148</v>
      </c>
      <c r="B165" s="348" t="s">
        <v>149</v>
      </c>
      <c r="C165" s="349"/>
      <c r="D165" s="92"/>
      <c r="E165" s="93">
        <v>2</v>
      </c>
      <c r="F165" s="86">
        <v>2</v>
      </c>
      <c r="G165" s="149">
        <f t="shared" si="10"/>
        <v>30</v>
      </c>
      <c r="H165" s="153">
        <v>15</v>
      </c>
      <c r="I165" s="46">
        <v>15</v>
      </c>
      <c r="J165" s="47"/>
      <c r="K165" s="47"/>
      <c r="L165" s="87"/>
      <c r="M165" s="88"/>
      <c r="N165" s="88"/>
      <c r="O165" s="86"/>
      <c r="P165" s="89"/>
      <c r="Q165" s="88"/>
      <c r="R165" s="88"/>
      <c r="S165" s="86"/>
      <c r="T165" s="89">
        <v>15</v>
      </c>
      <c r="U165" s="88">
        <v>15</v>
      </c>
      <c r="V165" s="88"/>
      <c r="W165" s="86"/>
      <c r="X165" s="89"/>
      <c r="Y165" s="88"/>
      <c r="Z165" s="88"/>
      <c r="AA165" s="86"/>
      <c r="AB165" s="89"/>
      <c r="AC165" s="88"/>
      <c r="AD165" s="88"/>
      <c r="AE165" s="86"/>
      <c r="AF165" s="89"/>
      <c r="AG165" s="88"/>
      <c r="AH165" s="88"/>
      <c r="AI165" s="86"/>
      <c r="AL165" s="32"/>
    </row>
    <row r="166" spans="1:38" s="2" customFormat="1" ht="18" customHeight="1" thickTop="1" thickBot="1" x14ac:dyDescent="0.3">
      <c r="A166" s="49" t="s">
        <v>150</v>
      </c>
      <c r="B166" s="348" t="s">
        <v>151</v>
      </c>
      <c r="C166" s="349"/>
      <c r="D166" s="92"/>
      <c r="E166" s="93">
        <v>2</v>
      </c>
      <c r="F166" s="86">
        <v>3</v>
      </c>
      <c r="G166" s="149">
        <f t="shared" si="10"/>
        <v>45</v>
      </c>
      <c r="H166" s="153">
        <v>15</v>
      </c>
      <c r="I166" s="46">
        <v>30</v>
      </c>
      <c r="J166" s="47"/>
      <c r="K166" s="47"/>
      <c r="L166" s="87"/>
      <c r="M166" s="88"/>
      <c r="N166" s="88"/>
      <c r="O166" s="86"/>
      <c r="P166" s="89"/>
      <c r="Q166" s="88"/>
      <c r="R166" s="88"/>
      <c r="S166" s="86"/>
      <c r="T166" s="89"/>
      <c r="U166" s="88"/>
      <c r="V166" s="88"/>
      <c r="W166" s="86"/>
      <c r="X166" s="89"/>
      <c r="Y166" s="88"/>
      <c r="Z166" s="88"/>
      <c r="AA166" s="86"/>
      <c r="AB166" s="89">
        <v>15</v>
      </c>
      <c r="AC166" s="88">
        <v>30</v>
      </c>
      <c r="AD166" s="88"/>
      <c r="AE166" s="86"/>
      <c r="AF166" s="89"/>
      <c r="AG166" s="88"/>
      <c r="AH166" s="88"/>
      <c r="AI166" s="86"/>
      <c r="AL166" s="32"/>
    </row>
    <row r="167" spans="1:38" s="2" customFormat="1" ht="18" customHeight="1" thickTop="1" x14ac:dyDescent="0.25">
      <c r="A167" s="49" t="s">
        <v>152</v>
      </c>
      <c r="B167" s="131" t="s">
        <v>153</v>
      </c>
      <c r="C167" s="132"/>
      <c r="D167" s="92"/>
      <c r="E167" s="93">
        <v>1</v>
      </c>
      <c r="F167" s="86">
        <v>1</v>
      </c>
      <c r="G167" s="46">
        <f t="shared" si="10"/>
        <v>30</v>
      </c>
      <c r="H167" s="41"/>
      <c r="I167" s="47">
        <v>30</v>
      </c>
      <c r="J167" s="47"/>
      <c r="K167" s="47"/>
      <c r="L167" s="87"/>
      <c r="M167" s="88"/>
      <c r="N167" s="88"/>
      <c r="O167" s="86"/>
      <c r="P167" s="89"/>
      <c r="Q167" s="88">
        <v>30</v>
      </c>
      <c r="R167" s="88"/>
      <c r="S167" s="86"/>
      <c r="T167" s="89"/>
      <c r="U167" s="88"/>
      <c r="V167" s="88"/>
      <c r="W167" s="86"/>
      <c r="X167" s="89"/>
      <c r="Y167" s="88"/>
      <c r="Z167" s="88"/>
      <c r="AA167" s="86"/>
      <c r="AB167" s="89"/>
      <c r="AC167" s="88"/>
      <c r="AD167" s="88"/>
      <c r="AE167" s="86"/>
      <c r="AF167" s="89"/>
      <c r="AG167" s="88"/>
      <c r="AH167" s="88"/>
      <c r="AI167" s="86"/>
      <c r="AL167" s="32"/>
    </row>
    <row r="168" spans="1:38" s="2" customFormat="1" ht="18" customHeight="1" x14ac:dyDescent="0.25">
      <c r="A168" s="49" t="s">
        <v>154</v>
      </c>
      <c r="B168" s="518" t="s">
        <v>155</v>
      </c>
      <c r="C168" s="519"/>
      <c r="D168" s="92"/>
      <c r="E168" s="93">
        <v>1</v>
      </c>
      <c r="F168" s="86">
        <v>1</v>
      </c>
      <c r="G168" s="46">
        <f t="shared" si="10"/>
        <v>30</v>
      </c>
      <c r="H168" s="47"/>
      <c r="I168" s="47">
        <v>30</v>
      </c>
      <c r="J168" s="47"/>
      <c r="K168" s="47"/>
      <c r="L168" s="87"/>
      <c r="M168" s="88"/>
      <c r="N168" s="88"/>
      <c r="O168" s="86"/>
      <c r="P168" s="89"/>
      <c r="Q168" s="88"/>
      <c r="R168" s="88"/>
      <c r="S168" s="86"/>
      <c r="T168" s="89"/>
      <c r="U168" s="88">
        <v>30</v>
      </c>
      <c r="V168" s="88"/>
      <c r="W168" s="86"/>
      <c r="X168" s="89"/>
      <c r="Y168" s="88"/>
      <c r="Z168" s="88"/>
      <c r="AA168" s="86"/>
      <c r="AB168" s="89"/>
      <c r="AC168" s="88"/>
      <c r="AD168" s="88"/>
      <c r="AE168" s="86"/>
      <c r="AF168" s="89"/>
      <c r="AG168" s="88"/>
      <c r="AH168" s="88"/>
      <c r="AI168" s="86"/>
      <c r="AL168" s="32"/>
    </row>
    <row r="169" spans="1:38" s="2" customFormat="1" ht="18" customHeight="1" thickBot="1" x14ac:dyDescent="0.3">
      <c r="A169" s="49" t="s">
        <v>156</v>
      </c>
      <c r="B169" s="348" t="s">
        <v>157</v>
      </c>
      <c r="C169" s="349"/>
      <c r="D169" s="92"/>
      <c r="E169" s="93">
        <v>1</v>
      </c>
      <c r="F169" s="86">
        <v>1</v>
      </c>
      <c r="G169" s="46">
        <f t="shared" si="10"/>
        <v>30</v>
      </c>
      <c r="H169" s="47"/>
      <c r="I169" s="47">
        <v>30</v>
      </c>
      <c r="J169" s="47"/>
      <c r="K169" s="47"/>
      <c r="L169" s="87"/>
      <c r="M169" s="88"/>
      <c r="N169" s="88"/>
      <c r="O169" s="86"/>
      <c r="P169" s="89"/>
      <c r="Q169" s="88"/>
      <c r="R169" s="88"/>
      <c r="S169" s="86"/>
      <c r="T169" s="89"/>
      <c r="U169" s="88"/>
      <c r="V169" s="88"/>
      <c r="W169" s="86"/>
      <c r="X169" s="89"/>
      <c r="Y169" s="88">
        <v>30</v>
      </c>
      <c r="Z169" s="88"/>
      <c r="AA169" s="86"/>
      <c r="AB169" s="89"/>
      <c r="AC169" s="88"/>
      <c r="AD169" s="88"/>
      <c r="AE169" s="86"/>
      <c r="AF169" s="89"/>
      <c r="AG169" s="88"/>
      <c r="AH169" s="88"/>
      <c r="AI169" s="86"/>
      <c r="AL169" s="32" t="s">
        <v>121</v>
      </c>
    </row>
    <row r="170" spans="1:38" s="2" customFormat="1" ht="14.25" customHeight="1" thickTop="1" x14ac:dyDescent="0.25">
      <c r="A170" s="59"/>
      <c r="B170" s="390" t="s">
        <v>59</v>
      </c>
      <c r="C170" s="391"/>
      <c r="D170" s="394">
        <f t="shared" ref="D170:AI170" si="12">SUM(D142:D169)</f>
        <v>7</v>
      </c>
      <c r="E170" s="396">
        <f t="shared" si="12"/>
        <v>36</v>
      </c>
      <c r="F170" s="398">
        <f t="shared" si="12"/>
        <v>113</v>
      </c>
      <c r="G170" s="450">
        <f t="shared" si="12"/>
        <v>960</v>
      </c>
      <c r="H170" s="396">
        <f t="shared" si="12"/>
        <v>390</v>
      </c>
      <c r="I170" s="396">
        <f t="shared" si="12"/>
        <v>315</v>
      </c>
      <c r="J170" s="396">
        <f t="shared" si="12"/>
        <v>150</v>
      </c>
      <c r="K170" s="398">
        <f t="shared" si="12"/>
        <v>105</v>
      </c>
      <c r="L170" s="60">
        <f t="shared" si="12"/>
        <v>60</v>
      </c>
      <c r="M170" s="61">
        <f t="shared" si="12"/>
        <v>30</v>
      </c>
      <c r="N170" s="61">
        <f t="shared" si="12"/>
        <v>45</v>
      </c>
      <c r="O170" s="63">
        <f t="shared" si="12"/>
        <v>0</v>
      </c>
      <c r="P170" s="60">
        <f t="shared" si="12"/>
        <v>90</v>
      </c>
      <c r="Q170" s="61">
        <f t="shared" si="12"/>
        <v>75</v>
      </c>
      <c r="R170" s="61">
        <f t="shared" si="12"/>
        <v>15</v>
      </c>
      <c r="S170" s="63">
        <f t="shared" si="12"/>
        <v>0</v>
      </c>
      <c r="T170" s="60">
        <f t="shared" si="12"/>
        <v>165</v>
      </c>
      <c r="U170" s="61">
        <f t="shared" si="12"/>
        <v>90</v>
      </c>
      <c r="V170" s="61">
        <f t="shared" si="12"/>
        <v>60</v>
      </c>
      <c r="W170" s="63">
        <f t="shared" si="12"/>
        <v>30</v>
      </c>
      <c r="X170" s="60">
        <f t="shared" si="12"/>
        <v>45</v>
      </c>
      <c r="Y170" s="61">
        <f t="shared" si="12"/>
        <v>90</v>
      </c>
      <c r="Z170" s="61">
        <f t="shared" si="12"/>
        <v>0</v>
      </c>
      <c r="AA170" s="63">
        <f t="shared" si="12"/>
        <v>75</v>
      </c>
      <c r="AB170" s="60">
        <f t="shared" si="12"/>
        <v>30</v>
      </c>
      <c r="AC170" s="61">
        <f t="shared" si="12"/>
        <v>30</v>
      </c>
      <c r="AD170" s="61">
        <f t="shared" si="12"/>
        <v>30</v>
      </c>
      <c r="AE170" s="63">
        <f t="shared" si="12"/>
        <v>0</v>
      </c>
      <c r="AF170" s="60">
        <f t="shared" si="12"/>
        <v>0</v>
      </c>
      <c r="AG170" s="61">
        <f t="shared" si="12"/>
        <v>0</v>
      </c>
      <c r="AH170" s="61">
        <f t="shared" si="12"/>
        <v>0</v>
      </c>
      <c r="AI170" s="63">
        <f t="shared" si="12"/>
        <v>0</v>
      </c>
      <c r="AL170" s="32"/>
    </row>
    <row r="171" spans="1:38" s="2" customFormat="1" ht="12.75" customHeight="1" thickBot="1" x14ac:dyDescent="0.3">
      <c r="A171" s="65"/>
      <c r="B171" s="392"/>
      <c r="C171" s="393"/>
      <c r="D171" s="395"/>
      <c r="E171" s="397"/>
      <c r="F171" s="399"/>
      <c r="G171" s="451"/>
      <c r="H171" s="452"/>
      <c r="I171" s="452"/>
      <c r="J171" s="452"/>
      <c r="K171" s="408"/>
      <c r="L171" s="409">
        <f>SUM(L170:O170)</f>
        <v>135</v>
      </c>
      <c r="M171" s="410"/>
      <c r="N171" s="410"/>
      <c r="O171" s="411"/>
      <c r="P171" s="409">
        <f>SUM(P170:S170)</f>
        <v>180</v>
      </c>
      <c r="Q171" s="410"/>
      <c r="R171" s="410"/>
      <c r="S171" s="411"/>
      <c r="T171" s="409">
        <f>SUM(T170:W170)</f>
        <v>345</v>
      </c>
      <c r="U171" s="410"/>
      <c r="V171" s="410"/>
      <c r="W171" s="411"/>
      <c r="X171" s="409">
        <f>SUM(X170:AA170)</f>
        <v>210</v>
      </c>
      <c r="Y171" s="410"/>
      <c r="Z171" s="410"/>
      <c r="AA171" s="411"/>
      <c r="AB171" s="409">
        <f>SUM(AB170:AE170)</f>
        <v>90</v>
      </c>
      <c r="AC171" s="410"/>
      <c r="AD171" s="410"/>
      <c r="AE171" s="411"/>
      <c r="AF171" s="409">
        <f>SUM(AF170:AI170)</f>
        <v>0</v>
      </c>
      <c r="AG171" s="410"/>
      <c r="AH171" s="410"/>
      <c r="AI171" s="411"/>
      <c r="AL171" s="32"/>
    </row>
    <row r="172" spans="1:38" s="2" customFormat="1" ht="12.75" customHeight="1" x14ac:dyDescent="0.25">
      <c r="A172" s="416" t="s">
        <v>158</v>
      </c>
      <c r="B172" s="417"/>
      <c r="C172" s="418"/>
      <c r="D172" s="433" t="s">
        <v>37</v>
      </c>
      <c r="E172" s="422" t="s">
        <v>38</v>
      </c>
      <c r="F172" s="524" t="s">
        <v>13</v>
      </c>
      <c r="G172" s="527" t="s">
        <v>29</v>
      </c>
      <c r="H172" s="508" t="s">
        <v>39</v>
      </c>
      <c r="I172" s="508" t="s">
        <v>40</v>
      </c>
      <c r="J172" s="508" t="s">
        <v>41</v>
      </c>
      <c r="K172" s="509" t="s">
        <v>42</v>
      </c>
      <c r="L172" s="387" t="s">
        <v>31</v>
      </c>
      <c r="M172" s="388"/>
      <c r="N172" s="388"/>
      <c r="O172" s="389"/>
      <c r="P172" s="387" t="s">
        <v>32</v>
      </c>
      <c r="Q172" s="388"/>
      <c r="R172" s="388"/>
      <c r="S172" s="389"/>
      <c r="T172" s="387" t="s">
        <v>33</v>
      </c>
      <c r="U172" s="388"/>
      <c r="V172" s="388"/>
      <c r="W172" s="389"/>
      <c r="X172" s="387" t="s">
        <v>34</v>
      </c>
      <c r="Y172" s="388"/>
      <c r="Z172" s="388"/>
      <c r="AA172" s="389"/>
      <c r="AB172" s="387" t="s">
        <v>35</v>
      </c>
      <c r="AC172" s="388"/>
      <c r="AD172" s="388"/>
      <c r="AE172" s="389"/>
      <c r="AF172" s="387" t="s">
        <v>36</v>
      </c>
      <c r="AG172" s="388"/>
      <c r="AH172" s="388"/>
      <c r="AI172" s="389"/>
      <c r="AL172" s="32"/>
    </row>
    <row r="173" spans="1:38" s="2" customFormat="1" ht="13.2" x14ac:dyDescent="0.25">
      <c r="A173" s="416"/>
      <c r="B173" s="417"/>
      <c r="C173" s="418"/>
      <c r="D173" s="434"/>
      <c r="E173" s="422"/>
      <c r="F173" s="525"/>
      <c r="G173" s="506"/>
      <c r="H173" s="426"/>
      <c r="I173" s="426"/>
      <c r="J173" s="426"/>
      <c r="K173" s="510"/>
      <c r="L173" s="400" t="s">
        <v>39</v>
      </c>
      <c r="M173" s="402" t="s">
        <v>40</v>
      </c>
      <c r="N173" s="404" t="s">
        <v>44</v>
      </c>
      <c r="O173" s="406" t="s">
        <v>45</v>
      </c>
      <c r="P173" s="400" t="s">
        <v>39</v>
      </c>
      <c r="Q173" s="402" t="s">
        <v>40</v>
      </c>
      <c r="R173" s="404" t="s">
        <v>44</v>
      </c>
      <c r="S173" s="406" t="s">
        <v>45</v>
      </c>
      <c r="T173" s="400" t="s">
        <v>39</v>
      </c>
      <c r="U173" s="402" t="s">
        <v>40</v>
      </c>
      <c r="V173" s="404" t="s">
        <v>44</v>
      </c>
      <c r="W173" s="406" t="s">
        <v>45</v>
      </c>
      <c r="X173" s="400" t="s">
        <v>39</v>
      </c>
      <c r="Y173" s="402" t="s">
        <v>40</v>
      </c>
      <c r="Z173" s="404" t="s">
        <v>44</v>
      </c>
      <c r="AA173" s="406" t="s">
        <v>45</v>
      </c>
      <c r="AB173" s="400" t="s">
        <v>39</v>
      </c>
      <c r="AC173" s="402" t="s">
        <v>40</v>
      </c>
      <c r="AD173" s="404" t="s">
        <v>44</v>
      </c>
      <c r="AE173" s="406" t="s">
        <v>45</v>
      </c>
      <c r="AF173" s="400" t="s">
        <v>39</v>
      </c>
      <c r="AG173" s="402" t="s">
        <v>40</v>
      </c>
      <c r="AH173" s="404" t="s">
        <v>44</v>
      </c>
      <c r="AI173" s="406" t="s">
        <v>45</v>
      </c>
      <c r="AL173" s="32"/>
    </row>
    <row r="174" spans="1:38" s="2" customFormat="1" ht="13.8" thickBot="1" x14ac:dyDescent="0.3">
      <c r="A174" s="416"/>
      <c r="B174" s="417"/>
      <c r="C174" s="418"/>
      <c r="D174" s="435"/>
      <c r="E174" s="405"/>
      <c r="F174" s="526"/>
      <c r="G174" s="401"/>
      <c r="H174" s="427"/>
      <c r="I174" s="427"/>
      <c r="J174" s="427"/>
      <c r="K174" s="511"/>
      <c r="L174" s="401"/>
      <c r="M174" s="403"/>
      <c r="N174" s="405"/>
      <c r="O174" s="407"/>
      <c r="P174" s="401"/>
      <c r="Q174" s="403"/>
      <c r="R174" s="405"/>
      <c r="S174" s="407"/>
      <c r="T174" s="401"/>
      <c r="U174" s="403"/>
      <c r="V174" s="405"/>
      <c r="W174" s="407"/>
      <c r="X174" s="401"/>
      <c r="Y174" s="403"/>
      <c r="Z174" s="405"/>
      <c r="AA174" s="407"/>
      <c r="AB174" s="401"/>
      <c r="AC174" s="403"/>
      <c r="AD174" s="405"/>
      <c r="AE174" s="407"/>
      <c r="AF174" s="401"/>
      <c r="AG174" s="403"/>
      <c r="AH174" s="405"/>
      <c r="AI174" s="407"/>
      <c r="AL174" s="32"/>
    </row>
    <row r="175" spans="1:38" s="2" customFormat="1" ht="12.75" customHeight="1" x14ac:dyDescent="0.25">
      <c r="A175" s="416"/>
      <c r="B175" s="417"/>
      <c r="C175" s="418"/>
      <c r="D175" s="437">
        <f>SUM(D58+D170+D103)</f>
        <v>12</v>
      </c>
      <c r="E175" s="431">
        <f>SUM(E58+E170+E103)</f>
        <v>54</v>
      </c>
      <c r="F175" s="443">
        <f>SUM(F58+F170+F103)</f>
        <v>149</v>
      </c>
      <c r="G175" s="441">
        <f>SUM(G170+G103+G58)</f>
        <v>1455</v>
      </c>
      <c r="H175" s="431">
        <f>SUM(H58+H170+H103)</f>
        <v>570</v>
      </c>
      <c r="I175" s="431">
        <f>SUM(I58+I170+I103)</f>
        <v>435</v>
      </c>
      <c r="J175" s="431">
        <f>SUM(J58+J170+J103)</f>
        <v>345</v>
      </c>
      <c r="K175" s="439">
        <f>SUM(K58+K170+K103)</f>
        <v>105</v>
      </c>
      <c r="L175" s="66">
        <f t="shared" ref="L175:AI175" si="13">SUM(L103+L170+L58)</f>
        <v>180</v>
      </c>
      <c r="M175" s="66">
        <f t="shared" si="13"/>
        <v>90</v>
      </c>
      <c r="N175" s="66">
        <f t="shared" si="13"/>
        <v>120</v>
      </c>
      <c r="O175" s="66">
        <f t="shared" si="13"/>
        <v>0</v>
      </c>
      <c r="P175" s="66">
        <f t="shared" si="13"/>
        <v>150</v>
      </c>
      <c r="Q175" s="66">
        <f t="shared" si="13"/>
        <v>135</v>
      </c>
      <c r="R175" s="66">
        <f t="shared" si="13"/>
        <v>75</v>
      </c>
      <c r="S175" s="66">
        <f t="shared" si="13"/>
        <v>0</v>
      </c>
      <c r="T175" s="66">
        <f t="shared" si="13"/>
        <v>165</v>
      </c>
      <c r="U175" s="66">
        <f t="shared" si="13"/>
        <v>90</v>
      </c>
      <c r="V175" s="66">
        <f t="shared" si="13"/>
        <v>90</v>
      </c>
      <c r="W175" s="66">
        <f t="shared" si="13"/>
        <v>30</v>
      </c>
      <c r="X175" s="66">
        <f t="shared" si="13"/>
        <v>45</v>
      </c>
      <c r="Y175" s="66">
        <f t="shared" si="13"/>
        <v>90</v>
      </c>
      <c r="Z175" s="66">
        <f t="shared" si="13"/>
        <v>30</v>
      </c>
      <c r="AA175" s="66">
        <f t="shared" si="13"/>
        <v>75</v>
      </c>
      <c r="AB175" s="66">
        <f t="shared" si="13"/>
        <v>30</v>
      </c>
      <c r="AC175" s="66">
        <f t="shared" si="13"/>
        <v>30</v>
      </c>
      <c r="AD175" s="66">
        <f t="shared" si="13"/>
        <v>30</v>
      </c>
      <c r="AE175" s="66">
        <f t="shared" si="13"/>
        <v>0</v>
      </c>
      <c r="AF175" s="66">
        <f t="shared" si="13"/>
        <v>0</v>
      </c>
      <c r="AG175" s="66">
        <f t="shared" si="13"/>
        <v>0</v>
      </c>
      <c r="AH175" s="66">
        <f t="shared" si="13"/>
        <v>0</v>
      </c>
      <c r="AI175" s="203">
        <f t="shared" si="13"/>
        <v>0</v>
      </c>
      <c r="AK175" s="2" t="s">
        <v>61</v>
      </c>
      <c r="AL175" s="32"/>
    </row>
    <row r="176" spans="1:38" s="2" customFormat="1" ht="13.5" customHeight="1" thickBot="1" x14ac:dyDescent="0.3">
      <c r="A176" s="416"/>
      <c r="B176" s="417"/>
      <c r="C176" s="418"/>
      <c r="D176" s="438"/>
      <c r="E176" s="432"/>
      <c r="F176" s="444"/>
      <c r="G176" s="401"/>
      <c r="H176" s="403"/>
      <c r="I176" s="403"/>
      <c r="J176" s="403"/>
      <c r="K176" s="455"/>
      <c r="L176" s="419">
        <f>SUM(L175:O175)</f>
        <v>390</v>
      </c>
      <c r="M176" s="420"/>
      <c r="N176" s="420"/>
      <c r="O176" s="448"/>
      <c r="P176" s="420">
        <f>SUM(P175:S175)</f>
        <v>360</v>
      </c>
      <c r="Q176" s="420"/>
      <c r="R176" s="420"/>
      <c r="S176" s="448"/>
      <c r="T176" s="420">
        <f>SUM(T175:W175)</f>
        <v>375</v>
      </c>
      <c r="U176" s="420"/>
      <c r="V176" s="420"/>
      <c r="W176" s="448"/>
      <c r="X176" s="420">
        <f>SUM(X175:AA175)</f>
        <v>240</v>
      </c>
      <c r="Y176" s="420"/>
      <c r="Z176" s="420"/>
      <c r="AA176" s="448"/>
      <c r="AB176" s="420">
        <f>SUM(AB175:AE175)</f>
        <v>90</v>
      </c>
      <c r="AC176" s="420"/>
      <c r="AD176" s="420"/>
      <c r="AE176" s="448"/>
      <c r="AF176" s="420">
        <f>SUM(AF175:AI175)</f>
        <v>0</v>
      </c>
      <c r="AG176" s="420"/>
      <c r="AH176" s="420"/>
      <c r="AI176" s="448"/>
      <c r="AK176" s="2">
        <f>SUM(L176:AI176)*15</f>
        <v>21825</v>
      </c>
      <c r="AL176" s="32"/>
    </row>
    <row r="177" spans="1:38" s="2" customFormat="1" ht="12.75" customHeight="1" x14ac:dyDescent="0.25">
      <c r="A177" s="416"/>
      <c r="B177" s="417"/>
      <c r="C177" s="418"/>
      <c r="D177" s="372" t="s">
        <v>62</v>
      </c>
      <c r="E177" s="373"/>
      <c r="F177" s="373"/>
      <c r="G177" s="505" t="s">
        <v>63</v>
      </c>
      <c r="H177" s="446"/>
      <c r="I177" s="446"/>
      <c r="J177" s="446"/>
      <c r="K177" s="447"/>
      <c r="L177" s="428">
        <v>4</v>
      </c>
      <c r="M177" s="429"/>
      <c r="N177" s="429"/>
      <c r="O177" s="430"/>
      <c r="P177" s="428">
        <v>3</v>
      </c>
      <c r="Q177" s="429"/>
      <c r="R177" s="429"/>
      <c r="S177" s="430"/>
      <c r="T177" s="428">
        <v>3</v>
      </c>
      <c r="U177" s="429"/>
      <c r="V177" s="429"/>
      <c r="W177" s="430"/>
      <c r="X177" s="428">
        <v>1</v>
      </c>
      <c r="Y177" s="429"/>
      <c r="Z177" s="429"/>
      <c r="AA177" s="430"/>
      <c r="AB177" s="428">
        <v>1</v>
      </c>
      <c r="AC177" s="429"/>
      <c r="AD177" s="429"/>
      <c r="AE177" s="430"/>
      <c r="AF177" s="428">
        <v>0</v>
      </c>
      <c r="AG177" s="429"/>
      <c r="AH177" s="429"/>
      <c r="AI177" s="430"/>
      <c r="AK177" s="2">
        <f>SUM(L177:AI177)</f>
        <v>12</v>
      </c>
      <c r="AL177" s="32"/>
    </row>
    <row r="178" spans="1:38" s="2" customFormat="1" ht="12.75" customHeight="1" x14ac:dyDescent="0.25">
      <c r="A178" s="416"/>
      <c r="B178" s="417"/>
      <c r="C178" s="418"/>
      <c r="D178" s="375"/>
      <c r="E178" s="376"/>
      <c r="F178" s="376"/>
      <c r="G178" s="512" t="s">
        <v>64</v>
      </c>
      <c r="H178" s="382"/>
      <c r="I178" s="382"/>
      <c r="J178" s="382"/>
      <c r="K178" s="383"/>
      <c r="L178" s="384">
        <v>14</v>
      </c>
      <c r="M178" s="385"/>
      <c r="N178" s="385"/>
      <c r="O178" s="386"/>
      <c r="P178" s="384">
        <v>14</v>
      </c>
      <c r="Q178" s="385"/>
      <c r="R178" s="385"/>
      <c r="S178" s="386"/>
      <c r="T178" s="384">
        <v>15</v>
      </c>
      <c r="U178" s="385"/>
      <c r="V178" s="385"/>
      <c r="W178" s="386"/>
      <c r="X178" s="384">
        <v>8</v>
      </c>
      <c r="Y178" s="385"/>
      <c r="Z178" s="385"/>
      <c r="AA178" s="386"/>
      <c r="AB178" s="384">
        <v>3</v>
      </c>
      <c r="AC178" s="385"/>
      <c r="AD178" s="385"/>
      <c r="AE178" s="386"/>
      <c r="AF178" s="384">
        <v>0</v>
      </c>
      <c r="AG178" s="385"/>
      <c r="AH178" s="385"/>
      <c r="AI178" s="386"/>
      <c r="AK178" s="2">
        <f>SUM(L178:AI178)</f>
        <v>54</v>
      </c>
      <c r="AL178" s="32"/>
    </row>
    <row r="179" spans="1:38" s="2" customFormat="1" ht="13.5" customHeight="1" thickBot="1" x14ac:dyDescent="0.3">
      <c r="A179" s="419"/>
      <c r="B179" s="420"/>
      <c r="C179" s="421"/>
      <c r="D179" s="378"/>
      <c r="E179" s="379"/>
      <c r="F179" s="379"/>
      <c r="G179" s="507" t="s">
        <v>13</v>
      </c>
      <c r="H179" s="368"/>
      <c r="I179" s="368"/>
      <c r="J179" s="368"/>
      <c r="K179" s="369"/>
      <c r="L179" s="370">
        <v>30</v>
      </c>
      <c r="M179" s="370"/>
      <c r="N179" s="370"/>
      <c r="O179" s="370"/>
      <c r="P179" s="370">
        <v>30</v>
      </c>
      <c r="Q179" s="370"/>
      <c r="R179" s="370"/>
      <c r="S179" s="370"/>
      <c r="T179" s="370">
        <v>29</v>
      </c>
      <c r="U179" s="370"/>
      <c r="V179" s="370"/>
      <c r="W179" s="370"/>
      <c r="X179" s="370">
        <v>23</v>
      </c>
      <c r="Y179" s="370"/>
      <c r="Z179" s="370"/>
      <c r="AA179" s="370"/>
      <c r="AB179" s="370">
        <v>7</v>
      </c>
      <c r="AC179" s="370"/>
      <c r="AD179" s="370"/>
      <c r="AE179" s="370"/>
      <c r="AF179" s="370">
        <v>30</v>
      </c>
      <c r="AG179" s="370"/>
      <c r="AH179" s="370"/>
      <c r="AI179" s="370"/>
      <c r="AK179" s="2">
        <f>SUM(L179:AI179)</f>
        <v>149</v>
      </c>
      <c r="AL179" s="32"/>
    </row>
    <row r="180" spans="1:38" s="2" customFormat="1" ht="13.8" x14ac:dyDescent="0.25">
      <c r="A180" s="4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165"/>
      <c r="M180" s="165"/>
      <c r="N180" s="165"/>
      <c r="O180" s="165"/>
      <c r="P180" s="165"/>
      <c r="Q180" s="165"/>
      <c r="R180" s="165"/>
      <c r="S180" s="165"/>
      <c r="T180" s="165"/>
      <c r="V180" s="165"/>
      <c r="W180" s="165"/>
      <c r="X180" s="165"/>
      <c r="Z180" s="165"/>
      <c r="AA180" s="165"/>
      <c r="AB180" s="165"/>
      <c r="AC180" s="165"/>
      <c r="AF180" s="5"/>
      <c r="AG180" s="71"/>
      <c r="AH180" s="75"/>
      <c r="AI180" s="197"/>
      <c r="AL180" s="32"/>
    </row>
    <row r="181" spans="1:38" s="2" customFormat="1" ht="14.4" thickBot="1" x14ac:dyDescent="0.3">
      <c r="A181" s="7"/>
      <c r="B181" s="165"/>
      <c r="C181" s="165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V181" s="165"/>
      <c r="W181" s="211" t="s">
        <v>98</v>
      </c>
      <c r="X181" s="71"/>
      <c r="Y181" s="75"/>
      <c r="Z181" s="75"/>
      <c r="AA181" s="165"/>
      <c r="AB181" s="165"/>
      <c r="AC181" s="165"/>
      <c r="AI181" s="9"/>
      <c r="AL181" s="32"/>
    </row>
    <row r="182" spans="1:38" s="2" customFormat="1" ht="13.8" x14ac:dyDescent="0.25">
      <c r="A182" s="69" t="s">
        <v>66</v>
      </c>
      <c r="B182" s="70"/>
      <c r="C182" s="70"/>
      <c r="D182" s="70"/>
      <c r="E182" s="70"/>
      <c r="F182" s="70"/>
      <c r="G182" s="70"/>
      <c r="W182" s="176" t="s">
        <v>67</v>
      </c>
      <c r="X182" s="177"/>
      <c r="Y182" s="178"/>
      <c r="Z182" s="178"/>
      <c r="AA182" s="5"/>
      <c r="AB182" s="5"/>
      <c r="AC182" s="5"/>
      <c r="AD182" s="5"/>
      <c r="AE182" s="5"/>
      <c r="AF182" s="5"/>
      <c r="AG182" s="5"/>
      <c r="AH182" s="5"/>
      <c r="AI182" s="6"/>
      <c r="AL182" s="32"/>
    </row>
    <row r="183" spans="1:38" s="2" customFormat="1" ht="41.25" customHeight="1" x14ac:dyDescent="0.25">
      <c r="A183" s="73"/>
      <c r="B183" s="571" t="s">
        <v>68</v>
      </c>
      <c r="C183" s="571"/>
      <c r="D183" s="571"/>
      <c r="E183" s="571"/>
      <c r="F183" s="571"/>
      <c r="G183" s="571"/>
      <c r="H183" s="571"/>
      <c r="I183" s="571"/>
      <c r="J183" s="571"/>
      <c r="K183" s="571"/>
      <c r="L183" s="571"/>
      <c r="M183" s="571"/>
      <c r="N183" s="571"/>
      <c r="O183" s="571"/>
      <c r="P183" s="198"/>
      <c r="Q183" s="198"/>
      <c r="R183" s="198"/>
      <c r="S183" s="198"/>
      <c r="T183" s="198"/>
      <c r="U183" s="198"/>
      <c r="V183" s="198"/>
      <c r="W183" s="179" t="s">
        <v>39</v>
      </c>
      <c r="X183" s="74" t="s">
        <v>69</v>
      </c>
      <c r="Y183" s="72"/>
      <c r="Z183" s="72"/>
      <c r="AA183" s="198"/>
      <c r="AB183" s="198"/>
      <c r="AC183" s="70"/>
      <c r="AI183" s="9"/>
      <c r="AL183" s="32"/>
    </row>
    <row r="184" spans="1:38" s="2" customFormat="1" ht="19.5" customHeight="1" x14ac:dyDescent="0.25">
      <c r="A184" s="73"/>
      <c r="B184" s="168" t="s">
        <v>70</v>
      </c>
      <c r="C184" s="168"/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2"/>
      <c r="Q184" s="75"/>
      <c r="R184" s="75"/>
      <c r="S184" s="75"/>
      <c r="T184" s="75"/>
      <c r="U184" s="76"/>
      <c r="V184" s="75"/>
      <c r="W184" s="179" t="s">
        <v>40</v>
      </c>
      <c r="X184" s="74" t="s">
        <v>71</v>
      </c>
      <c r="Y184" s="72"/>
      <c r="Z184" s="72"/>
      <c r="AA184" s="75"/>
      <c r="AI184" s="9"/>
      <c r="AL184" s="32"/>
    </row>
    <row r="185" spans="1:38" s="2" customFormat="1" ht="19.5" customHeight="1" x14ac:dyDescent="0.25">
      <c r="A185" s="73"/>
      <c r="B185" s="170" t="s">
        <v>72</v>
      </c>
      <c r="C185" s="170"/>
      <c r="D185" s="169"/>
      <c r="E185" s="169"/>
      <c r="F185" s="169"/>
      <c r="G185" s="170"/>
      <c r="H185" s="170"/>
      <c r="I185" s="170"/>
      <c r="J185" s="170"/>
      <c r="K185" s="170"/>
      <c r="L185" s="170"/>
      <c r="M185" s="170"/>
      <c r="N185" s="170"/>
      <c r="O185" s="170"/>
      <c r="P185" s="23"/>
      <c r="Q185" s="70"/>
      <c r="R185" s="70"/>
      <c r="S185" s="70"/>
      <c r="T185" s="70"/>
      <c r="U185" s="70"/>
      <c r="V185" s="70"/>
      <c r="W185" s="179" t="s">
        <v>44</v>
      </c>
      <c r="X185" s="74" t="s">
        <v>73</v>
      </c>
      <c r="Y185" s="72"/>
      <c r="Z185" s="72"/>
      <c r="AA185" s="70"/>
      <c r="AI185" s="9"/>
      <c r="AL185" s="32"/>
    </row>
    <row r="186" spans="1:38" s="2" customFormat="1" ht="32.25" customHeight="1" x14ac:dyDescent="0.25">
      <c r="A186" s="73"/>
      <c r="B186" s="571" t="s">
        <v>100</v>
      </c>
      <c r="C186" s="571"/>
      <c r="D186" s="571"/>
      <c r="E186" s="571"/>
      <c r="F186" s="571"/>
      <c r="G186" s="571"/>
      <c r="H186" s="571"/>
      <c r="I186" s="571"/>
      <c r="J186" s="571"/>
      <c r="K186" s="571"/>
      <c r="L186" s="571"/>
      <c r="M186" s="571"/>
      <c r="N186" s="571"/>
      <c r="O186" s="571"/>
      <c r="P186" s="204"/>
      <c r="Q186" s="204"/>
      <c r="R186" s="204"/>
      <c r="S186" s="204"/>
      <c r="T186" s="204"/>
      <c r="U186" s="204"/>
      <c r="V186" s="204"/>
      <c r="W186" s="179" t="s">
        <v>78</v>
      </c>
      <c r="X186" s="74" t="s">
        <v>79</v>
      </c>
      <c r="Y186" s="72"/>
      <c r="Z186" s="72"/>
      <c r="AA186" s="204"/>
      <c r="AB186" s="204"/>
      <c r="AI186" s="9"/>
      <c r="AL186" s="32"/>
    </row>
    <row r="187" spans="1:38" s="2" customFormat="1" ht="15" x14ac:dyDescent="0.25">
      <c r="A187" s="73"/>
      <c r="B187" s="170" t="s">
        <v>77</v>
      </c>
      <c r="C187" s="170"/>
      <c r="D187" s="170"/>
      <c r="E187" s="170"/>
      <c r="F187" s="170"/>
      <c r="G187" s="170"/>
      <c r="H187" s="170"/>
      <c r="I187" s="170"/>
      <c r="J187" s="170"/>
      <c r="K187" s="171"/>
      <c r="L187" s="170"/>
      <c r="M187" s="170"/>
      <c r="N187" s="170"/>
      <c r="O187" s="170"/>
      <c r="P187" s="23"/>
      <c r="Q187" s="70"/>
      <c r="R187" s="70"/>
      <c r="S187" s="70"/>
      <c r="T187" s="70"/>
      <c r="U187" s="70"/>
      <c r="V187" s="70"/>
      <c r="W187" s="179" t="s">
        <v>81</v>
      </c>
      <c r="X187" s="74" t="s">
        <v>82</v>
      </c>
      <c r="Y187" s="72"/>
      <c r="Z187" s="72"/>
      <c r="AA187" s="70"/>
      <c r="AI187" s="9"/>
      <c r="AL187" s="32"/>
    </row>
    <row r="188" spans="1:38" s="2" customFormat="1" ht="15.6" thickBot="1" x14ac:dyDescent="0.3">
      <c r="A188" s="73"/>
      <c r="B188" s="168" t="s">
        <v>80</v>
      </c>
      <c r="C188" s="170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0"/>
      <c r="O188" s="170"/>
      <c r="P188" s="23"/>
      <c r="Q188" s="70"/>
      <c r="R188" s="70"/>
      <c r="S188" s="70"/>
      <c r="T188" s="70"/>
      <c r="U188" s="70"/>
      <c r="V188" s="70"/>
      <c r="W188" s="179" t="s">
        <v>83</v>
      </c>
      <c r="X188" s="74" t="s">
        <v>84</v>
      </c>
      <c r="Y188" s="72"/>
      <c r="Z188" s="72"/>
      <c r="AA188" s="70"/>
      <c r="AI188" s="9"/>
      <c r="AL188" s="32"/>
    </row>
    <row r="189" spans="1:38" s="2" customFormat="1" ht="15.6" thickBot="1" x14ac:dyDescent="0.3">
      <c r="A189" s="73"/>
      <c r="B189" s="12"/>
      <c r="C189" s="12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70"/>
      <c r="R189" s="70"/>
      <c r="S189" s="70"/>
      <c r="T189" s="70"/>
      <c r="U189" s="70"/>
      <c r="V189" s="70"/>
      <c r="W189" s="205"/>
      <c r="X189" s="2" t="s">
        <v>85</v>
      </c>
      <c r="Z189" s="72"/>
      <c r="AA189" s="70"/>
      <c r="AI189" s="9"/>
      <c r="AL189" s="32"/>
    </row>
    <row r="190" spans="1:38" s="2" customFormat="1" ht="15.6" thickBot="1" x14ac:dyDescent="0.3">
      <c r="A190" s="7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70"/>
      <c r="R190" s="70"/>
      <c r="S190" s="70"/>
      <c r="T190" s="70"/>
      <c r="U190" s="70"/>
      <c r="V190" s="70"/>
      <c r="W190" s="192"/>
      <c r="X190" s="2" t="s">
        <v>86</v>
      </c>
      <c r="Z190" s="70"/>
      <c r="AA190" s="70"/>
      <c r="AI190" s="9"/>
      <c r="AL190" s="32"/>
    </row>
    <row r="191" spans="1:38" s="2" customFormat="1" ht="15.6" thickBot="1" x14ac:dyDescent="0.3">
      <c r="A191" s="7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70"/>
      <c r="R191" s="70"/>
      <c r="S191" s="70"/>
      <c r="T191" s="70"/>
      <c r="U191" s="70"/>
      <c r="V191" s="70"/>
      <c r="W191" s="7"/>
      <c r="X191" s="70"/>
      <c r="Y191" s="75"/>
      <c r="AA191" s="70"/>
      <c r="AI191" s="9"/>
      <c r="AL191" s="32"/>
    </row>
    <row r="192" spans="1:38" s="2" customFormat="1" ht="14.4" thickBot="1" x14ac:dyDescent="0.3">
      <c r="A192" s="16"/>
      <c r="B192" s="78"/>
      <c r="C192" s="78"/>
      <c r="D192" s="78"/>
      <c r="E192" s="79"/>
      <c r="F192" s="79"/>
      <c r="G192" s="79"/>
      <c r="H192" s="79"/>
      <c r="I192" s="79"/>
      <c r="J192" s="79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17"/>
      <c r="V192" s="17"/>
      <c r="W192" s="352" t="s">
        <v>159</v>
      </c>
      <c r="X192" s="353"/>
      <c r="Y192" s="353"/>
      <c r="Z192" s="354"/>
      <c r="AA192" s="17"/>
      <c r="AB192" s="17"/>
      <c r="AC192" s="17"/>
      <c r="AD192" s="17"/>
      <c r="AE192" s="17"/>
      <c r="AF192" s="17"/>
      <c r="AG192" s="17"/>
      <c r="AH192" s="17"/>
      <c r="AI192" s="18"/>
      <c r="AL192" s="32"/>
    </row>
    <row r="193" spans="1:38" s="2" customFormat="1" ht="15" x14ac:dyDescent="0.25">
      <c r="A193" s="462"/>
      <c r="B193" s="463"/>
      <c r="C193" s="464"/>
      <c r="D193" s="465" t="s">
        <v>19</v>
      </c>
      <c r="E193" s="466"/>
      <c r="F193" s="466"/>
      <c r="G193" s="466"/>
      <c r="H193" s="466"/>
      <c r="I193" s="466"/>
      <c r="J193" s="466"/>
      <c r="K193" s="466"/>
      <c r="L193" s="466"/>
      <c r="M193" s="466"/>
      <c r="N193" s="466"/>
      <c r="O193" s="466"/>
      <c r="P193" s="466"/>
      <c r="Q193" s="466"/>
      <c r="R193" s="466"/>
      <c r="S193" s="466"/>
      <c r="T193" s="466"/>
      <c r="U193" s="466"/>
      <c r="V193" s="466"/>
      <c r="W193" s="466"/>
      <c r="X193" s="466"/>
      <c r="Y193" s="466"/>
      <c r="Z193" s="466"/>
      <c r="AA193" s="466"/>
      <c r="AB193" s="467"/>
      <c r="AC193" s="467"/>
      <c r="AD193" s="467"/>
      <c r="AE193" s="468"/>
      <c r="AF193" s="473"/>
      <c r="AG193" s="373"/>
      <c r="AH193" s="373"/>
      <c r="AI193" s="474"/>
      <c r="AL193" s="32"/>
    </row>
    <row r="194" spans="1:38" s="2" customFormat="1" ht="15" x14ac:dyDescent="0.25">
      <c r="A194" s="475" t="s">
        <v>20</v>
      </c>
      <c r="B194" s="476"/>
      <c r="C194" s="477"/>
      <c r="D194" s="469"/>
      <c r="E194" s="470"/>
      <c r="F194" s="470"/>
      <c r="G194" s="470"/>
      <c r="H194" s="470"/>
      <c r="I194" s="470"/>
      <c r="J194" s="470"/>
      <c r="K194" s="470"/>
      <c r="L194" s="470"/>
      <c r="M194" s="470"/>
      <c r="N194" s="470"/>
      <c r="O194" s="470"/>
      <c r="P194" s="470"/>
      <c r="Q194" s="470"/>
      <c r="R194" s="470"/>
      <c r="S194" s="470"/>
      <c r="T194" s="470"/>
      <c r="U194" s="470"/>
      <c r="V194" s="470"/>
      <c r="W194" s="470"/>
      <c r="X194" s="470"/>
      <c r="Y194" s="470"/>
      <c r="Z194" s="470"/>
      <c r="AA194" s="470"/>
      <c r="AB194" s="471"/>
      <c r="AC194" s="471"/>
      <c r="AD194" s="471"/>
      <c r="AE194" s="472"/>
      <c r="AF194" s="475"/>
      <c r="AG194" s="376"/>
      <c r="AH194" s="376"/>
      <c r="AI194" s="478"/>
      <c r="AL194" s="32"/>
    </row>
    <row r="195" spans="1:38" s="2" customFormat="1" ht="15" x14ac:dyDescent="0.25">
      <c r="A195" s="475"/>
      <c r="B195" s="476"/>
      <c r="C195" s="477"/>
      <c r="D195" s="12" t="s">
        <v>4</v>
      </c>
      <c r="E195" s="22"/>
      <c r="F195" s="22"/>
      <c r="G195" s="22"/>
      <c r="H195" s="22"/>
      <c r="I195" s="14" t="str">
        <f>(D9)</f>
        <v>PROFIL PRAKTYCZNY</v>
      </c>
      <c r="J195" s="23"/>
      <c r="K195" s="22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2"/>
      <c r="W195" s="12"/>
      <c r="X195" s="14"/>
      <c r="Y195" s="14"/>
      <c r="Z195" s="12"/>
      <c r="AA195" s="12"/>
      <c r="AB195" s="23"/>
      <c r="AC195" s="12"/>
      <c r="AD195" s="12"/>
      <c r="AE195" s="12"/>
      <c r="AF195" s="479"/>
      <c r="AG195" s="480"/>
      <c r="AH195" s="480"/>
      <c r="AI195" s="481"/>
      <c r="AL195" s="32"/>
    </row>
    <row r="196" spans="1:38" s="2" customFormat="1" ht="15" x14ac:dyDescent="0.25">
      <c r="A196" s="19"/>
      <c r="B196" s="20"/>
      <c r="C196" s="21"/>
      <c r="D196" s="12" t="s">
        <v>6</v>
      </c>
      <c r="E196" s="22"/>
      <c r="F196" s="22"/>
      <c r="G196" s="12"/>
      <c r="H196" s="12"/>
      <c r="I196" s="14" t="str">
        <f>(D10)</f>
        <v>STUDIA PIERWSZEGO STOPNIA (3-letnie licencjackie)</v>
      </c>
      <c r="J196" s="23"/>
      <c r="K196" s="14"/>
      <c r="L196" s="14"/>
      <c r="M196" s="13"/>
      <c r="N196" s="22"/>
      <c r="O196" s="14"/>
      <c r="P196" s="14"/>
      <c r="Q196" s="14"/>
      <c r="R196" s="14"/>
      <c r="S196" s="14"/>
      <c r="T196" s="14"/>
      <c r="U196" s="14"/>
      <c r="V196" s="12"/>
      <c r="W196" s="12"/>
      <c r="X196" s="14"/>
      <c r="Y196" s="14"/>
      <c r="Z196" s="12"/>
      <c r="AA196" s="12"/>
      <c r="AB196" s="23"/>
      <c r="AC196" s="12"/>
      <c r="AD196" s="12"/>
      <c r="AE196" s="12"/>
      <c r="AF196" s="479"/>
      <c r="AG196" s="480"/>
      <c r="AH196" s="480"/>
      <c r="AI196" s="481"/>
      <c r="AL196" s="32"/>
    </row>
    <row r="197" spans="1:38" s="2" customFormat="1" ht="15" x14ac:dyDescent="0.25">
      <c r="A197" s="482"/>
      <c r="B197" s="476"/>
      <c r="C197" s="477"/>
      <c r="D197" s="12" t="s">
        <v>8</v>
      </c>
      <c r="E197" s="22"/>
      <c r="F197" s="22"/>
      <c r="G197" s="12"/>
      <c r="H197" s="12"/>
      <c r="I197" s="14" t="str">
        <f>(D11)</f>
        <v>STUDIA STACJONARNE</v>
      </c>
      <c r="J197" s="23"/>
      <c r="K197" s="14"/>
      <c r="L197" s="14"/>
      <c r="M197" s="13"/>
      <c r="N197" s="22"/>
      <c r="O197" s="14"/>
      <c r="P197" s="14"/>
      <c r="Q197" s="14"/>
      <c r="R197" s="14"/>
      <c r="S197" s="14"/>
      <c r="T197" s="14"/>
      <c r="U197" s="14"/>
      <c r="V197" s="12"/>
      <c r="W197" s="12"/>
      <c r="X197" s="14"/>
      <c r="Y197" s="14"/>
      <c r="Z197" s="12"/>
      <c r="AA197" s="12"/>
      <c r="AB197" s="23"/>
      <c r="AC197" s="1"/>
      <c r="AD197" s="1"/>
      <c r="AE197" s="1"/>
      <c r="AF197" s="479" t="s">
        <v>21</v>
      </c>
      <c r="AG197" s="480"/>
      <c r="AH197" s="480"/>
      <c r="AI197" s="481"/>
      <c r="AL197" s="32"/>
    </row>
    <row r="198" spans="1:38" s="2" customFormat="1" ht="15" x14ac:dyDescent="0.25">
      <c r="A198" s="479"/>
      <c r="B198" s="480"/>
      <c r="C198" s="483"/>
      <c r="D198" s="12" t="s">
        <v>1</v>
      </c>
      <c r="E198" s="12"/>
      <c r="F198" s="12"/>
      <c r="G198" s="12"/>
      <c r="H198" s="12"/>
      <c r="I198" s="14" t="str">
        <f>(D7)</f>
        <v>ZARZĄDZANIE W SPORCIE</v>
      </c>
      <c r="J198" s="23"/>
      <c r="K198" s="14"/>
      <c r="L198" s="14"/>
      <c r="M198" s="14"/>
      <c r="N198" s="22"/>
      <c r="O198" s="14"/>
      <c r="P198" s="14"/>
      <c r="Q198" s="14"/>
      <c r="R198" s="14"/>
      <c r="S198" s="14"/>
      <c r="T198" s="14"/>
      <c r="U198" s="14"/>
      <c r="V198" s="12"/>
      <c r="W198" s="12"/>
      <c r="X198" s="14"/>
      <c r="Y198" s="14"/>
      <c r="Z198" s="12"/>
      <c r="AA198" s="12"/>
      <c r="AB198" s="23"/>
      <c r="AC198" s="1"/>
      <c r="AD198" s="1"/>
      <c r="AE198" s="1"/>
      <c r="AF198" s="479" t="s">
        <v>22</v>
      </c>
      <c r="AG198" s="480"/>
      <c r="AH198" s="480"/>
      <c r="AI198" s="481"/>
      <c r="AL198" s="32"/>
    </row>
    <row r="199" spans="1:38" s="2" customFormat="1" ht="15" x14ac:dyDescent="0.25">
      <c r="A199" s="482"/>
      <c r="B199" s="476"/>
      <c r="C199" s="477"/>
      <c r="D199" s="25" t="s">
        <v>23</v>
      </c>
      <c r="E199" s="12"/>
      <c r="F199" s="12"/>
      <c r="G199" s="12"/>
      <c r="H199" s="12"/>
      <c r="I199" s="157" t="s">
        <v>160</v>
      </c>
      <c r="J199" s="23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2"/>
      <c r="W199" s="12"/>
      <c r="X199" s="14"/>
      <c r="Y199" s="14"/>
      <c r="Z199" s="12"/>
      <c r="AA199" s="12"/>
      <c r="AB199" s="23"/>
      <c r="AC199" s="12"/>
      <c r="AD199" s="12"/>
      <c r="AE199" s="12"/>
      <c r="AF199" s="482"/>
      <c r="AG199" s="476"/>
      <c r="AH199" s="476"/>
      <c r="AI199" s="484"/>
      <c r="AL199" s="32"/>
    </row>
    <row r="200" spans="1:38" s="2" customFormat="1" ht="15.6" thickBot="1" x14ac:dyDescent="0.3">
      <c r="A200" s="485"/>
      <c r="B200" s="486"/>
      <c r="C200" s="487"/>
      <c r="D200" s="27"/>
      <c r="E200" s="28"/>
      <c r="F200" s="28"/>
      <c r="G200" s="28"/>
      <c r="H200" s="28"/>
      <c r="I200" s="28"/>
      <c r="J200" s="28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30"/>
      <c r="W200" s="30"/>
      <c r="X200" s="29"/>
      <c r="Y200" s="29"/>
      <c r="Z200" s="30"/>
      <c r="AA200" s="30"/>
      <c r="AB200" s="28"/>
      <c r="AC200" s="26"/>
      <c r="AD200" s="26"/>
      <c r="AE200" s="26"/>
      <c r="AF200" s="488"/>
      <c r="AG200" s="489"/>
      <c r="AH200" s="489"/>
      <c r="AI200" s="490"/>
      <c r="AL200" s="32"/>
    </row>
    <row r="201" spans="1:38" s="2" customFormat="1" ht="6" customHeight="1" thickBot="1" x14ac:dyDescent="0.3">
      <c r="A201" s="97"/>
      <c r="B201" s="32"/>
      <c r="C201" s="32"/>
      <c r="D201" s="98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100"/>
      <c r="W201" s="100"/>
      <c r="X201" s="99"/>
      <c r="Y201" s="99"/>
      <c r="Z201" s="100"/>
      <c r="AA201" s="100"/>
      <c r="AB201" s="75"/>
      <c r="AC201" s="75"/>
      <c r="AD201" s="75"/>
      <c r="AE201" s="75"/>
      <c r="AF201" s="75"/>
      <c r="AG201" s="75"/>
      <c r="AH201" s="75"/>
      <c r="AI201" s="197"/>
      <c r="AL201" s="32"/>
    </row>
    <row r="202" spans="1:38" s="2" customFormat="1" ht="13.2" x14ac:dyDescent="0.25">
      <c r="A202" s="491" t="s">
        <v>88</v>
      </c>
      <c r="B202" s="494" t="s">
        <v>25</v>
      </c>
      <c r="C202" s="495"/>
      <c r="D202" s="500" t="s">
        <v>26</v>
      </c>
      <c r="E202" s="495"/>
      <c r="F202" s="501"/>
      <c r="G202" s="504" t="s">
        <v>27</v>
      </c>
      <c r="H202" s="446"/>
      <c r="I202" s="446"/>
      <c r="J202" s="446"/>
      <c r="K202" s="446"/>
      <c r="L202" s="505" t="s">
        <v>102</v>
      </c>
      <c r="M202" s="446"/>
      <c r="N202" s="446"/>
      <c r="O202" s="446"/>
      <c r="P202" s="446"/>
      <c r="Q202" s="446"/>
      <c r="R202" s="446"/>
      <c r="S202" s="446"/>
      <c r="T202" s="446"/>
      <c r="U202" s="446"/>
      <c r="V202" s="446"/>
      <c r="W202" s="446"/>
      <c r="X202" s="446"/>
      <c r="Y202" s="446"/>
      <c r="Z202" s="446"/>
      <c r="AA202" s="446"/>
      <c r="AB202" s="446"/>
      <c r="AC202" s="446"/>
      <c r="AD202" s="446"/>
      <c r="AE202" s="446"/>
      <c r="AF202" s="446"/>
      <c r="AG202" s="446"/>
      <c r="AH202" s="446"/>
      <c r="AI202" s="447"/>
      <c r="AL202" s="32"/>
    </row>
    <row r="203" spans="1:38" s="2" customFormat="1" ht="13.2" x14ac:dyDescent="0.25">
      <c r="A203" s="492"/>
      <c r="B203" s="496"/>
      <c r="C203" s="497"/>
      <c r="D203" s="502"/>
      <c r="E203" s="497"/>
      <c r="F203" s="503"/>
      <c r="G203" s="400" t="s">
        <v>29</v>
      </c>
      <c r="H203" s="436" t="s">
        <v>30</v>
      </c>
      <c r="I203" s="457"/>
      <c r="J203" s="457"/>
      <c r="K203" s="458"/>
      <c r="L203" s="387" t="s">
        <v>31</v>
      </c>
      <c r="M203" s="388"/>
      <c r="N203" s="388"/>
      <c r="O203" s="389"/>
      <c r="P203" s="387" t="s">
        <v>32</v>
      </c>
      <c r="Q203" s="388"/>
      <c r="R203" s="388"/>
      <c r="S203" s="389"/>
      <c r="T203" s="387" t="s">
        <v>33</v>
      </c>
      <c r="U203" s="388"/>
      <c r="V203" s="388"/>
      <c r="W203" s="389"/>
      <c r="X203" s="387" t="s">
        <v>34</v>
      </c>
      <c r="Y203" s="388"/>
      <c r="Z203" s="388"/>
      <c r="AA203" s="389"/>
      <c r="AB203" s="387" t="s">
        <v>35</v>
      </c>
      <c r="AC203" s="388"/>
      <c r="AD203" s="388"/>
      <c r="AE203" s="389"/>
      <c r="AF203" s="387" t="s">
        <v>36</v>
      </c>
      <c r="AG203" s="388"/>
      <c r="AH203" s="388"/>
      <c r="AI203" s="389"/>
      <c r="AL203" s="32"/>
    </row>
    <row r="204" spans="1:38" s="2" customFormat="1" ht="13.2" x14ac:dyDescent="0.25">
      <c r="A204" s="492"/>
      <c r="B204" s="496"/>
      <c r="C204" s="497"/>
      <c r="D204" s="434" t="s">
        <v>37</v>
      </c>
      <c r="E204" s="404" t="s">
        <v>38</v>
      </c>
      <c r="F204" s="406" t="s">
        <v>13</v>
      </c>
      <c r="G204" s="506"/>
      <c r="H204" s="402" t="s">
        <v>39</v>
      </c>
      <c r="I204" s="402" t="s">
        <v>40</v>
      </c>
      <c r="J204" s="402" t="s">
        <v>41</v>
      </c>
      <c r="K204" s="453" t="s">
        <v>42</v>
      </c>
      <c r="L204" s="456" t="s">
        <v>43</v>
      </c>
      <c r="M204" s="457"/>
      <c r="N204" s="457"/>
      <c r="O204" s="457"/>
      <c r="P204" s="457"/>
      <c r="Q204" s="457"/>
      <c r="R204" s="457"/>
      <c r="S204" s="457"/>
      <c r="T204" s="457"/>
      <c r="U204" s="457"/>
      <c r="V204" s="457"/>
      <c r="W204" s="457"/>
      <c r="X204" s="457"/>
      <c r="Y204" s="457"/>
      <c r="Z204" s="457"/>
      <c r="AA204" s="457"/>
      <c r="AB204" s="457"/>
      <c r="AC204" s="457"/>
      <c r="AD204" s="457"/>
      <c r="AE204" s="457"/>
      <c r="AF204" s="457"/>
      <c r="AG204" s="457"/>
      <c r="AH204" s="457"/>
      <c r="AI204" s="458"/>
      <c r="AL204" s="32"/>
    </row>
    <row r="205" spans="1:38" s="2" customFormat="1" ht="13.2" x14ac:dyDescent="0.25">
      <c r="A205" s="492"/>
      <c r="B205" s="496"/>
      <c r="C205" s="497"/>
      <c r="D205" s="434"/>
      <c r="E205" s="422"/>
      <c r="F205" s="423"/>
      <c r="G205" s="506"/>
      <c r="H205" s="449"/>
      <c r="I205" s="449"/>
      <c r="J205" s="449"/>
      <c r="K205" s="454"/>
      <c r="L205" s="400" t="s">
        <v>39</v>
      </c>
      <c r="M205" s="402" t="s">
        <v>40</v>
      </c>
      <c r="N205" s="404" t="s">
        <v>44</v>
      </c>
      <c r="O205" s="406" t="s">
        <v>45</v>
      </c>
      <c r="P205" s="400" t="s">
        <v>39</v>
      </c>
      <c r="Q205" s="402" t="s">
        <v>40</v>
      </c>
      <c r="R205" s="404" t="s">
        <v>44</v>
      </c>
      <c r="S205" s="406" t="s">
        <v>45</v>
      </c>
      <c r="T205" s="400" t="s">
        <v>39</v>
      </c>
      <c r="U205" s="402" t="s">
        <v>40</v>
      </c>
      <c r="V205" s="404" t="s">
        <v>44</v>
      </c>
      <c r="W205" s="406" t="s">
        <v>45</v>
      </c>
      <c r="X205" s="400" t="s">
        <v>39</v>
      </c>
      <c r="Y205" s="402" t="s">
        <v>40</v>
      </c>
      <c r="Z205" s="404" t="s">
        <v>44</v>
      </c>
      <c r="AA205" s="406" t="s">
        <v>45</v>
      </c>
      <c r="AB205" s="400" t="s">
        <v>39</v>
      </c>
      <c r="AC205" s="402" t="s">
        <v>40</v>
      </c>
      <c r="AD205" s="404" t="s">
        <v>44</v>
      </c>
      <c r="AE205" s="406" t="s">
        <v>45</v>
      </c>
      <c r="AF205" s="400" t="s">
        <v>39</v>
      </c>
      <c r="AG205" s="402" t="s">
        <v>40</v>
      </c>
      <c r="AH205" s="404" t="s">
        <v>44</v>
      </c>
      <c r="AI205" s="406" t="s">
        <v>45</v>
      </c>
      <c r="AL205" s="32"/>
    </row>
    <row r="206" spans="1:38" s="2" customFormat="1" ht="13.8" thickBot="1" x14ac:dyDescent="0.3">
      <c r="A206" s="493"/>
      <c r="B206" s="498"/>
      <c r="C206" s="499"/>
      <c r="D206" s="435"/>
      <c r="E206" s="405"/>
      <c r="F206" s="407"/>
      <c r="G206" s="401"/>
      <c r="H206" s="403"/>
      <c r="I206" s="403"/>
      <c r="J206" s="403"/>
      <c r="K206" s="455"/>
      <c r="L206" s="401"/>
      <c r="M206" s="403"/>
      <c r="N206" s="405"/>
      <c r="O206" s="407"/>
      <c r="P206" s="401"/>
      <c r="Q206" s="403"/>
      <c r="R206" s="405"/>
      <c r="S206" s="407"/>
      <c r="T206" s="401"/>
      <c r="U206" s="403"/>
      <c r="V206" s="405"/>
      <c r="W206" s="407"/>
      <c r="X206" s="401"/>
      <c r="Y206" s="403"/>
      <c r="Z206" s="405"/>
      <c r="AA206" s="407"/>
      <c r="AB206" s="401"/>
      <c r="AC206" s="403"/>
      <c r="AD206" s="405"/>
      <c r="AE206" s="407"/>
      <c r="AF206" s="401"/>
      <c r="AG206" s="403"/>
      <c r="AH206" s="405"/>
      <c r="AI206" s="407"/>
      <c r="AL206" s="32"/>
    </row>
    <row r="207" spans="1:38" s="2" customFormat="1" ht="18" customHeight="1" thickBot="1" x14ac:dyDescent="0.3">
      <c r="A207" s="33" t="s">
        <v>161</v>
      </c>
      <c r="B207" s="412" t="s">
        <v>162</v>
      </c>
      <c r="C207" s="412"/>
      <c r="D207" s="413"/>
      <c r="E207" s="413"/>
      <c r="F207" s="108"/>
      <c r="G207" s="108"/>
      <c r="H207" s="414"/>
      <c r="I207" s="413"/>
      <c r="J207" s="413"/>
      <c r="K207" s="413"/>
      <c r="L207" s="413"/>
      <c r="M207" s="413"/>
      <c r="N207" s="413"/>
      <c r="O207" s="413"/>
      <c r="P207" s="413"/>
      <c r="Q207" s="413"/>
      <c r="R207" s="413"/>
      <c r="S207" s="413"/>
      <c r="T207" s="413"/>
      <c r="U207" s="413"/>
      <c r="V207" s="413"/>
      <c r="W207" s="413"/>
      <c r="X207" s="413"/>
      <c r="Y207" s="413"/>
      <c r="Z207" s="413"/>
      <c r="AA207" s="413"/>
      <c r="AB207" s="413"/>
      <c r="AC207" s="413"/>
      <c r="AD207" s="413"/>
      <c r="AE207" s="413"/>
      <c r="AF207" s="413"/>
      <c r="AG207" s="413"/>
      <c r="AH207" s="413"/>
      <c r="AI207" s="415"/>
      <c r="AL207" s="32"/>
    </row>
    <row r="208" spans="1:38" s="2" customFormat="1" ht="18" customHeight="1" thickTop="1" thickBot="1" x14ac:dyDescent="0.3">
      <c r="A208" s="49">
        <v>1</v>
      </c>
      <c r="B208" s="459" t="s">
        <v>163</v>
      </c>
      <c r="C208" s="460"/>
      <c r="D208" s="92"/>
      <c r="E208" s="91">
        <v>2</v>
      </c>
      <c r="F208" s="50">
        <v>3</v>
      </c>
      <c r="G208" s="149">
        <f t="shared" ref="G208:G219" si="14">SUM(H208:K208)</f>
        <v>30</v>
      </c>
      <c r="H208" s="153">
        <v>15</v>
      </c>
      <c r="I208" s="46"/>
      <c r="J208" s="47"/>
      <c r="K208" s="47">
        <v>15</v>
      </c>
      <c r="L208" s="87"/>
      <c r="M208" s="88"/>
      <c r="N208" s="88"/>
      <c r="O208" s="86"/>
      <c r="P208" s="89"/>
      <c r="Q208" s="88"/>
      <c r="R208" s="88"/>
      <c r="S208" s="86"/>
      <c r="T208" s="89"/>
      <c r="U208" s="88"/>
      <c r="V208" s="88"/>
      <c r="W208" s="86"/>
      <c r="X208" s="89">
        <v>15</v>
      </c>
      <c r="Y208" s="88"/>
      <c r="Z208" s="88"/>
      <c r="AA208" s="86">
        <v>15</v>
      </c>
      <c r="AB208" s="89"/>
      <c r="AC208" s="88"/>
      <c r="AD208" s="88"/>
      <c r="AE208" s="86"/>
      <c r="AF208" s="89"/>
      <c r="AG208" s="88"/>
      <c r="AH208" s="88"/>
      <c r="AI208" s="86"/>
      <c r="AL208" s="32" t="s">
        <v>121</v>
      </c>
    </row>
    <row r="209" spans="1:38" s="2" customFormat="1" ht="18" customHeight="1" thickTop="1" thickBot="1" x14ac:dyDescent="0.3">
      <c r="A209" s="49">
        <v>2</v>
      </c>
      <c r="B209" s="459" t="s">
        <v>164</v>
      </c>
      <c r="C209" s="461"/>
      <c r="D209" s="110"/>
      <c r="E209" s="111">
        <v>1</v>
      </c>
      <c r="F209" s="51">
        <v>1</v>
      </c>
      <c r="G209" s="46">
        <f t="shared" si="14"/>
        <v>15</v>
      </c>
      <c r="H209" s="155"/>
      <c r="I209" s="41"/>
      <c r="J209" s="41"/>
      <c r="K209" s="41">
        <v>15</v>
      </c>
      <c r="L209" s="109"/>
      <c r="M209" s="88"/>
      <c r="N209" s="88"/>
      <c r="O209" s="94"/>
      <c r="P209" s="89"/>
      <c r="Q209" s="88"/>
      <c r="R209" s="88"/>
      <c r="S209" s="94"/>
      <c r="T209" s="89"/>
      <c r="U209" s="88"/>
      <c r="V209" s="88"/>
      <c r="W209" s="94">
        <v>15</v>
      </c>
      <c r="X209" s="89"/>
      <c r="Y209" s="88"/>
      <c r="Z209" s="88"/>
      <c r="AA209" s="94"/>
      <c r="AB209" s="89"/>
      <c r="AC209" s="88"/>
      <c r="AD209" s="88"/>
      <c r="AE209" s="94"/>
      <c r="AF209" s="89"/>
      <c r="AG209" s="88"/>
      <c r="AH209" s="88"/>
      <c r="AI209" s="94"/>
      <c r="AL209" s="32" t="s">
        <v>121</v>
      </c>
    </row>
    <row r="210" spans="1:38" s="2" customFormat="1" ht="18" customHeight="1" thickTop="1" thickBot="1" x14ac:dyDescent="0.3">
      <c r="A210" s="49">
        <v>3</v>
      </c>
      <c r="B210" s="459" t="s">
        <v>165</v>
      </c>
      <c r="C210" s="461"/>
      <c r="D210" s="52">
        <v>1</v>
      </c>
      <c r="E210" s="48">
        <v>1</v>
      </c>
      <c r="F210" s="50">
        <v>2</v>
      </c>
      <c r="G210" s="149">
        <f t="shared" si="14"/>
        <v>30</v>
      </c>
      <c r="H210" s="153">
        <v>15</v>
      </c>
      <c r="I210" s="46">
        <v>15</v>
      </c>
      <c r="J210" s="47"/>
      <c r="K210" s="47"/>
      <c r="L210" s="87"/>
      <c r="M210" s="88"/>
      <c r="N210" s="88"/>
      <c r="O210" s="86"/>
      <c r="P210" s="89"/>
      <c r="Q210" s="88"/>
      <c r="R210" s="88"/>
      <c r="S210" s="86"/>
      <c r="T210" s="89"/>
      <c r="U210" s="88"/>
      <c r="V210" s="88"/>
      <c r="W210" s="86"/>
      <c r="X210" s="147">
        <v>15</v>
      </c>
      <c r="Y210" s="88">
        <v>15</v>
      </c>
      <c r="Z210" s="88"/>
      <c r="AA210" s="86"/>
      <c r="AB210" s="89"/>
      <c r="AC210" s="88"/>
      <c r="AD210" s="88"/>
      <c r="AE210" s="86"/>
      <c r="AF210" s="89"/>
      <c r="AG210" s="88"/>
      <c r="AH210" s="88"/>
      <c r="AI210" s="86"/>
      <c r="AL210" s="32" t="s">
        <v>121</v>
      </c>
    </row>
    <row r="211" spans="1:38" s="2" customFormat="1" ht="18" customHeight="1" thickTop="1" thickBot="1" x14ac:dyDescent="0.3">
      <c r="A211" s="49">
        <v>4</v>
      </c>
      <c r="B211" s="459" t="s">
        <v>166</v>
      </c>
      <c r="C211" s="461"/>
      <c r="D211" s="52"/>
      <c r="E211" s="48">
        <v>2</v>
      </c>
      <c r="F211" s="50">
        <v>3</v>
      </c>
      <c r="G211" s="149">
        <f t="shared" si="14"/>
        <v>30</v>
      </c>
      <c r="H211" s="153">
        <v>15</v>
      </c>
      <c r="I211" s="46"/>
      <c r="J211" s="47"/>
      <c r="K211" s="47">
        <v>15</v>
      </c>
      <c r="L211" s="87"/>
      <c r="M211" s="88"/>
      <c r="N211" s="88"/>
      <c r="O211" s="86"/>
      <c r="P211" s="89"/>
      <c r="Q211" s="88"/>
      <c r="R211" s="88"/>
      <c r="S211" s="86"/>
      <c r="T211" s="89"/>
      <c r="U211" s="88"/>
      <c r="V211" s="88"/>
      <c r="W211" s="86"/>
      <c r="X211" s="89"/>
      <c r="Y211" s="88"/>
      <c r="Z211" s="88"/>
      <c r="AA211" s="86"/>
      <c r="AB211" s="89">
        <v>15</v>
      </c>
      <c r="AC211" s="88"/>
      <c r="AD211" s="88"/>
      <c r="AE211" s="86">
        <v>15</v>
      </c>
      <c r="AF211" s="89"/>
      <c r="AG211" s="88"/>
      <c r="AH211" s="88"/>
      <c r="AI211" s="86"/>
      <c r="AL211" s="32" t="s">
        <v>121</v>
      </c>
    </row>
    <row r="212" spans="1:38" s="2" customFormat="1" ht="18" customHeight="1" thickTop="1" thickBot="1" x14ac:dyDescent="0.3">
      <c r="A212" s="49">
        <v>5</v>
      </c>
      <c r="B212" s="459" t="s">
        <v>167</v>
      </c>
      <c r="C212" s="461"/>
      <c r="D212" s="52"/>
      <c r="E212" s="48">
        <v>2</v>
      </c>
      <c r="F212" s="50">
        <v>3</v>
      </c>
      <c r="G212" s="149">
        <f t="shared" si="14"/>
        <v>30</v>
      </c>
      <c r="H212" s="153">
        <v>15</v>
      </c>
      <c r="I212" s="46">
        <v>15</v>
      </c>
      <c r="J212" s="47"/>
      <c r="K212" s="47"/>
      <c r="L212" s="87"/>
      <c r="M212" s="88"/>
      <c r="N212" s="88"/>
      <c r="O212" s="86"/>
      <c r="P212" s="89"/>
      <c r="Q212" s="88"/>
      <c r="R212" s="88"/>
      <c r="S212" s="86"/>
      <c r="T212" s="89"/>
      <c r="U212" s="88"/>
      <c r="V212" s="88"/>
      <c r="W212" s="86"/>
      <c r="X212" s="89"/>
      <c r="Y212" s="88"/>
      <c r="Z212" s="88"/>
      <c r="AA212" s="86"/>
      <c r="AB212" s="89">
        <v>15</v>
      </c>
      <c r="AC212" s="88">
        <v>15</v>
      </c>
      <c r="AD212" s="88"/>
      <c r="AE212" s="86"/>
      <c r="AF212" s="89"/>
      <c r="AG212" s="88"/>
      <c r="AH212" s="88"/>
      <c r="AI212" s="86"/>
      <c r="AL212" s="32" t="s">
        <v>121</v>
      </c>
    </row>
    <row r="213" spans="1:38" s="2" customFormat="1" ht="18" customHeight="1" thickTop="1" thickBot="1" x14ac:dyDescent="0.3">
      <c r="A213" s="49">
        <v>6</v>
      </c>
      <c r="B213" s="459" t="s">
        <v>168</v>
      </c>
      <c r="C213" s="461"/>
      <c r="D213" s="112">
        <v>1</v>
      </c>
      <c r="E213" s="93">
        <v>1</v>
      </c>
      <c r="F213" s="86">
        <v>3</v>
      </c>
      <c r="G213" s="149">
        <f t="shared" si="14"/>
        <v>45</v>
      </c>
      <c r="H213" s="153">
        <v>15</v>
      </c>
      <c r="I213" s="46">
        <v>30</v>
      </c>
      <c r="J213" s="47"/>
      <c r="K213" s="47"/>
      <c r="L213" s="87"/>
      <c r="M213" s="88"/>
      <c r="N213" s="88"/>
      <c r="O213" s="86"/>
      <c r="P213" s="89"/>
      <c r="Q213" s="88"/>
      <c r="R213" s="88"/>
      <c r="S213" s="86"/>
      <c r="T213" s="89"/>
      <c r="U213" s="88"/>
      <c r="V213" s="88"/>
      <c r="W213" s="86"/>
      <c r="X213" s="89"/>
      <c r="Y213" s="88"/>
      <c r="Z213" s="88"/>
      <c r="AA213" s="86"/>
      <c r="AB213" s="147">
        <v>15</v>
      </c>
      <c r="AC213" s="88">
        <v>30</v>
      </c>
      <c r="AD213" s="88"/>
      <c r="AE213" s="86"/>
      <c r="AF213" s="89"/>
      <c r="AG213" s="88"/>
      <c r="AH213" s="88"/>
      <c r="AI213" s="86"/>
      <c r="AL213" s="32" t="s">
        <v>121</v>
      </c>
    </row>
    <row r="214" spans="1:38" s="2" customFormat="1" ht="18" customHeight="1" thickTop="1" thickBot="1" x14ac:dyDescent="0.3">
      <c r="A214" s="49">
        <v>7</v>
      </c>
      <c r="B214" s="459" t="s">
        <v>169</v>
      </c>
      <c r="C214" s="461"/>
      <c r="D214" s="92">
        <v>1</v>
      </c>
      <c r="E214" s="93">
        <v>1</v>
      </c>
      <c r="F214" s="50">
        <v>4</v>
      </c>
      <c r="G214" s="149">
        <f t="shared" si="14"/>
        <v>30</v>
      </c>
      <c r="H214" s="153">
        <v>15</v>
      </c>
      <c r="I214" s="46"/>
      <c r="J214" s="47"/>
      <c r="K214" s="47">
        <v>15</v>
      </c>
      <c r="L214" s="87"/>
      <c r="M214" s="88"/>
      <c r="N214" s="88"/>
      <c r="O214" s="86"/>
      <c r="P214" s="89"/>
      <c r="Q214" s="88"/>
      <c r="R214" s="88"/>
      <c r="S214" s="86"/>
      <c r="T214" s="89"/>
      <c r="U214" s="88"/>
      <c r="V214" s="88"/>
      <c r="W214" s="86"/>
      <c r="X214" s="89"/>
      <c r="Y214" s="88"/>
      <c r="Z214" s="88"/>
      <c r="AA214" s="86"/>
      <c r="AB214" s="147">
        <v>15</v>
      </c>
      <c r="AC214" s="88"/>
      <c r="AD214" s="88"/>
      <c r="AE214" s="86">
        <v>15</v>
      </c>
      <c r="AF214" s="89"/>
      <c r="AG214" s="88"/>
      <c r="AH214" s="88"/>
      <c r="AI214" s="86"/>
      <c r="AL214" s="32" t="s">
        <v>121</v>
      </c>
    </row>
    <row r="215" spans="1:38" s="2" customFormat="1" ht="18" customHeight="1" thickTop="1" thickBot="1" x14ac:dyDescent="0.3">
      <c r="A215" s="49">
        <v>8</v>
      </c>
      <c r="B215" s="459" t="s">
        <v>170</v>
      </c>
      <c r="C215" s="461"/>
      <c r="D215" s="92"/>
      <c r="E215" s="93">
        <v>2</v>
      </c>
      <c r="F215" s="50">
        <v>4</v>
      </c>
      <c r="G215" s="149">
        <f t="shared" si="14"/>
        <v>30</v>
      </c>
      <c r="H215" s="153">
        <v>15</v>
      </c>
      <c r="I215" s="46"/>
      <c r="J215" s="47">
        <v>15</v>
      </c>
      <c r="K215" s="47"/>
      <c r="L215" s="87"/>
      <c r="M215" s="88"/>
      <c r="N215" s="88"/>
      <c r="O215" s="86"/>
      <c r="P215" s="89"/>
      <c r="Q215" s="88"/>
      <c r="R215" s="88"/>
      <c r="S215" s="86"/>
      <c r="T215" s="89"/>
      <c r="U215" s="88"/>
      <c r="V215" s="88"/>
      <c r="W215" s="86"/>
      <c r="X215" s="89"/>
      <c r="Y215" s="88"/>
      <c r="Z215" s="88"/>
      <c r="AA215" s="86"/>
      <c r="AB215" s="89">
        <v>15</v>
      </c>
      <c r="AC215" s="88"/>
      <c r="AD215" s="88">
        <v>15</v>
      </c>
      <c r="AE215" s="86"/>
      <c r="AF215" s="89"/>
      <c r="AG215" s="88"/>
      <c r="AH215" s="88"/>
      <c r="AI215" s="86"/>
      <c r="AL215" s="32" t="s">
        <v>121</v>
      </c>
    </row>
    <row r="216" spans="1:38" s="2" customFormat="1" ht="18" customHeight="1" thickTop="1" thickBot="1" x14ac:dyDescent="0.3">
      <c r="A216" s="49">
        <v>9</v>
      </c>
      <c r="B216" s="459" t="s">
        <v>171</v>
      </c>
      <c r="C216" s="461"/>
      <c r="D216" s="92"/>
      <c r="E216" s="93">
        <v>2</v>
      </c>
      <c r="F216" s="50">
        <v>2</v>
      </c>
      <c r="G216" s="149">
        <f t="shared" si="14"/>
        <v>30</v>
      </c>
      <c r="H216" s="153">
        <v>15</v>
      </c>
      <c r="I216" s="46">
        <v>15</v>
      </c>
      <c r="J216" s="47"/>
      <c r="K216" s="47"/>
      <c r="L216" s="87"/>
      <c r="M216" s="88"/>
      <c r="N216" s="88"/>
      <c r="O216" s="86"/>
      <c r="P216" s="89"/>
      <c r="Q216" s="88"/>
      <c r="R216" s="88"/>
      <c r="S216" s="86"/>
      <c r="T216" s="89"/>
      <c r="U216" s="88"/>
      <c r="V216" s="88"/>
      <c r="W216" s="86"/>
      <c r="X216" s="89"/>
      <c r="Y216" s="88"/>
      <c r="Z216" s="88"/>
      <c r="AA216" s="86"/>
      <c r="AB216" s="89">
        <v>15</v>
      </c>
      <c r="AC216" s="88">
        <v>15</v>
      </c>
      <c r="AD216" s="88"/>
      <c r="AE216" s="86"/>
      <c r="AF216" s="89"/>
      <c r="AG216" s="88"/>
      <c r="AH216" s="88"/>
      <c r="AI216" s="86"/>
      <c r="AL216" s="32" t="s">
        <v>121</v>
      </c>
    </row>
    <row r="217" spans="1:38" s="2" customFormat="1" ht="18" customHeight="1" thickTop="1" thickBot="1" x14ac:dyDescent="0.3">
      <c r="A217" s="49">
        <v>10</v>
      </c>
      <c r="B217" s="115" t="s">
        <v>172</v>
      </c>
      <c r="C217" s="116"/>
      <c r="D217" s="90"/>
      <c r="E217" s="91">
        <v>2</v>
      </c>
      <c r="F217" s="51">
        <v>2</v>
      </c>
      <c r="G217" s="149">
        <f t="shared" si="14"/>
        <v>30</v>
      </c>
      <c r="H217" s="153">
        <v>15</v>
      </c>
      <c r="I217" s="154">
        <v>15</v>
      </c>
      <c r="J217" s="113"/>
      <c r="K217" s="113"/>
      <c r="L217" s="109"/>
      <c r="M217" s="95"/>
      <c r="N217" s="95"/>
      <c r="O217" s="94"/>
      <c r="P217" s="104"/>
      <c r="Q217" s="95"/>
      <c r="R217" s="95"/>
      <c r="S217" s="94"/>
      <c r="T217" s="104"/>
      <c r="U217" s="95"/>
      <c r="V217" s="95"/>
      <c r="W217" s="94"/>
      <c r="X217" s="104"/>
      <c r="Y217" s="95"/>
      <c r="Z217" s="95"/>
      <c r="AA217" s="94"/>
      <c r="AB217" s="104">
        <v>15</v>
      </c>
      <c r="AC217" s="95">
        <v>15</v>
      </c>
      <c r="AD217" s="95"/>
      <c r="AE217" s="94"/>
      <c r="AF217" s="104"/>
      <c r="AG217" s="95"/>
      <c r="AH217" s="95"/>
      <c r="AI217" s="94"/>
      <c r="AL217" s="32" t="s">
        <v>121</v>
      </c>
    </row>
    <row r="218" spans="1:38" s="2" customFormat="1" ht="18" customHeight="1" thickTop="1" x14ac:dyDescent="0.25">
      <c r="A218" s="49">
        <v>11</v>
      </c>
      <c r="B218" s="164" t="s">
        <v>173</v>
      </c>
      <c r="C218" s="116"/>
      <c r="D218" s="90"/>
      <c r="E218" s="91">
        <v>1</v>
      </c>
      <c r="F218" s="51">
        <v>2</v>
      </c>
      <c r="G218" s="46">
        <f t="shared" si="14"/>
        <v>30</v>
      </c>
      <c r="H218" s="41"/>
      <c r="I218" s="113"/>
      <c r="J218" s="113"/>
      <c r="K218" s="113">
        <v>30</v>
      </c>
      <c r="L218" s="109"/>
      <c r="M218" s="95"/>
      <c r="N218" s="95"/>
      <c r="O218" s="94"/>
      <c r="P218" s="104"/>
      <c r="Q218" s="95"/>
      <c r="R218" s="95"/>
      <c r="S218" s="94"/>
      <c r="T218" s="104"/>
      <c r="U218" s="95"/>
      <c r="V218" s="95"/>
      <c r="W218" s="94"/>
      <c r="X218" s="104"/>
      <c r="Y218" s="95"/>
      <c r="Z218" s="95"/>
      <c r="AA218" s="94">
        <v>30</v>
      </c>
      <c r="AB218" s="104"/>
      <c r="AC218" s="95"/>
      <c r="AD218" s="95"/>
      <c r="AE218" s="94"/>
      <c r="AF218" s="104"/>
      <c r="AG218" s="95"/>
      <c r="AH218" s="95"/>
      <c r="AI218" s="94"/>
      <c r="AL218" s="32" t="s">
        <v>121</v>
      </c>
    </row>
    <row r="219" spans="1:38" s="2" customFormat="1" ht="18" customHeight="1" thickBot="1" x14ac:dyDescent="0.3">
      <c r="A219" s="49">
        <v>12</v>
      </c>
      <c r="B219" s="141" t="s">
        <v>174</v>
      </c>
      <c r="C219" s="116"/>
      <c r="D219" s="90"/>
      <c r="E219" s="91">
        <v>1</v>
      </c>
      <c r="F219" s="51">
        <v>2</v>
      </c>
      <c r="G219" s="46">
        <f t="shared" si="14"/>
        <v>30</v>
      </c>
      <c r="H219" s="47"/>
      <c r="I219" s="113"/>
      <c r="J219" s="113"/>
      <c r="K219" s="113">
        <v>30</v>
      </c>
      <c r="L219" s="109"/>
      <c r="M219" s="95"/>
      <c r="N219" s="95"/>
      <c r="O219" s="94"/>
      <c r="P219" s="104"/>
      <c r="Q219" s="95"/>
      <c r="R219" s="95"/>
      <c r="S219" s="94"/>
      <c r="T219" s="104"/>
      <c r="U219" s="95"/>
      <c r="V219" s="95"/>
      <c r="W219" s="94"/>
      <c r="X219" s="104"/>
      <c r="Y219" s="95"/>
      <c r="Z219" s="95"/>
      <c r="AA219" s="94"/>
      <c r="AB219" s="104"/>
      <c r="AC219" s="95"/>
      <c r="AD219" s="95"/>
      <c r="AE219" s="94">
        <v>30</v>
      </c>
      <c r="AF219" s="104"/>
      <c r="AG219" s="95"/>
      <c r="AH219" s="95"/>
      <c r="AI219" s="94"/>
      <c r="AL219" s="32" t="s">
        <v>121</v>
      </c>
    </row>
    <row r="220" spans="1:38" s="2" customFormat="1" ht="12.75" customHeight="1" thickTop="1" x14ac:dyDescent="0.25">
      <c r="A220" s="59"/>
      <c r="B220" s="390" t="s">
        <v>59</v>
      </c>
      <c r="C220" s="391"/>
      <c r="D220" s="394">
        <f t="shared" ref="D220:AI220" si="15">SUM(D208:D219)</f>
        <v>3</v>
      </c>
      <c r="E220" s="396">
        <f t="shared" si="15"/>
        <v>18</v>
      </c>
      <c r="F220" s="398">
        <f t="shared" si="15"/>
        <v>31</v>
      </c>
      <c r="G220" s="450">
        <f t="shared" si="15"/>
        <v>360</v>
      </c>
      <c r="H220" s="396">
        <f t="shared" si="15"/>
        <v>135</v>
      </c>
      <c r="I220" s="396">
        <f t="shared" si="15"/>
        <v>90</v>
      </c>
      <c r="J220" s="396">
        <f t="shared" si="15"/>
        <v>15</v>
      </c>
      <c r="K220" s="398">
        <f t="shared" si="15"/>
        <v>120</v>
      </c>
      <c r="L220" s="60">
        <f t="shared" si="15"/>
        <v>0</v>
      </c>
      <c r="M220" s="60">
        <f t="shared" si="15"/>
        <v>0</v>
      </c>
      <c r="N220" s="60">
        <f t="shared" si="15"/>
        <v>0</v>
      </c>
      <c r="O220" s="60">
        <f t="shared" si="15"/>
        <v>0</v>
      </c>
      <c r="P220" s="60">
        <f t="shared" si="15"/>
        <v>0</v>
      </c>
      <c r="Q220" s="60">
        <f t="shared" si="15"/>
        <v>0</v>
      </c>
      <c r="R220" s="60">
        <f t="shared" si="15"/>
        <v>0</v>
      </c>
      <c r="S220" s="60">
        <f t="shared" si="15"/>
        <v>0</v>
      </c>
      <c r="T220" s="60">
        <f t="shared" si="15"/>
        <v>0</v>
      </c>
      <c r="U220" s="60">
        <f t="shared" si="15"/>
        <v>0</v>
      </c>
      <c r="V220" s="60">
        <f t="shared" si="15"/>
        <v>0</v>
      </c>
      <c r="W220" s="60">
        <f t="shared" si="15"/>
        <v>15</v>
      </c>
      <c r="X220" s="60">
        <f t="shared" si="15"/>
        <v>30</v>
      </c>
      <c r="Y220" s="60">
        <f t="shared" si="15"/>
        <v>15</v>
      </c>
      <c r="Z220" s="60">
        <f t="shared" si="15"/>
        <v>0</v>
      </c>
      <c r="AA220" s="60">
        <f t="shared" si="15"/>
        <v>45</v>
      </c>
      <c r="AB220" s="60">
        <f t="shared" si="15"/>
        <v>105</v>
      </c>
      <c r="AC220" s="60">
        <f t="shared" si="15"/>
        <v>75</v>
      </c>
      <c r="AD220" s="60">
        <f t="shared" si="15"/>
        <v>15</v>
      </c>
      <c r="AE220" s="60">
        <f t="shared" si="15"/>
        <v>60</v>
      </c>
      <c r="AF220" s="60">
        <f t="shared" si="15"/>
        <v>0</v>
      </c>
      <c r="AG220" s="60">
        <f t="shared" si="15"/>
        <v>0</v>
      </c>
      <c r="AH220" s="60">
        <f t="shared" si="15"/>
        <v>0</v>
      </c>
      <c r="AI220" s="206">
        <f t="shared" si="15"/>
        <v>0</v>
      </c>
      <c r="AL220" s="32"/>
    </row>
    <row r="221" spans="1:38" s="2" customFormat="1" ht="12.75" customHeight="1" thickBot="1" x14ac:dyDescent="0.3">
      <c r="A221" s="65"/>
      <c r="B221" s="392"/>
      <c r="C221" s="393"/>
      <c r="D221" s="395"/>
      <c r="E221" s="397"/>
      <c r="F221" s="399"/>
      <c r="G221" s="451"/>
      <c r="H221" s="452"/>
      <c r="I221" s="452"/>
      <c r="J221" s="452"/>
      <c r="K221" s="408"/>
      <c r="L221" s="409">
        <f>SUM(L220:O220)</f>
        <v>0</v>
      </c>
      <c r="M221" s="410"/>
      <c r="N221" s="410"/>
      <c r="O221" s="411"/>
      <c r="P221" s="409">
        <f>SUM(P220:S220)</f>
        <v>0</v>
      </c>
      <c r="Q221" s="410"/>
      <c r="R221" s="410"/>
      <c r="S221" s="411"/>
      <c r="T221" s="409">
        <f>SUM(T220:W220)</f>
        <v>15</v>
      </c>
      <c r="U221" s="410"/>
      <c r="V221" s="410"/>
      <c r="W221" s="411"/>
      <c r="X221" s="409">
        <f>SUM(X220:AA220)</f>
        <v>90</v>
      </c>
      <c r="Y221" s="410"/>
      <c r="Z221" s="410"/>
      <c r="AA221" s="411"/>
      <c r="AB221" s="409">
        <f>SUM(AB220:AE220)</f>
        <v>255</v>
      </c>
      <c r="AC221" s="410"/>
      <c r="AD221" s="410"/>
      <c r="AE221" s="411"/>
      <c r="AF221" s="409">
        <f>SUM(AF220:AI220)</f>
        <v>0</v>
      </c>
      <c r="AG221" s="410"/>
      <c r="AH221" s="410"/>
      <c r="AI221" s="411"/>
      <c r="AL221" s="32"/>
    </row>
    <row r="222" spans="1:38" s="2" customFormat="1" ht="13.2" x14ac:dyDescent="0.25">
      <c r="A222" s="416" t="s">
        <v>175</v>
      </c>
      <c r="B222" s="417"/>
      <c r="C222" s="418"/>
      <c r="D222" s="433" t="s">
        <v>37</v>
      </c>
      <c r="E222" s="422" t="s">
        <v>38</v>
      </c>
      <c r="F222" s="406" t="s">
        <v>13</v>
      </c>
      <c r="G222" s="424" t="s">
        <v>29</v>
      </c>
      <c r="H222" s="426" t="s">
        <v>39</v>
      </c>
      <c r="I222" s="426" t="s">
        <v>40</v>
      </c>
      <c r="J222" s="426" t="s">
        <v>41</v>
      </c>
      <c r="K222" s="436" t="s">
        <v>42</v>
      </c>
      <c r="L222" s="387" t="s">
        <v>31</v>
      </c>
      <c r="M222" s="388"/>
      <c r="N222" s="388"/>
      <c r="O222" s="389"/>
      <c r="P222" s="387" t="s">
        <v>32</v>
      </c>
      <c r="Q222" s="388"/>
      <c r="R222" s="388"/>
      <c r="S222" s="389"/>
      <c r="T222" s="387" t="s">
        <v>33</v>
      </c>
      <c r="U222" s="388"/>
      <c r="V222" s="388"/>
      <c r="W222" s="389"/>
      <c r="X222" s="387" t="s">
        <v>34</v>
      </c>
      <c r="Y222" s="388"/>
      <c r="Z222" s="388"/>
      <c r="AA222" s="389"/>
      <c r="AB222" s="387" t="s">
        <v>35</v>
      </c>
      <c r="AC222" s="388"/>
      <c r="AD222" s="388"/>
      <c r="AE222" s="389"/>
      <c r="AF222" s="387" t="s">
        <v>36</v>
      </c>
      <c r="AG222" s="388"/>
      <c r="AH222" s="388"/>
      <c r="AI222" s="389"/>
      <c r="AL222" s="32"/>
    </row>
    <row r="223" spans="1:38" s="2" customFormat="1" ht="13.2" x14ac:dyDescent="0.25">
      <c r="A223" s="416"/>
      <c r="B223" s="417"/>
      <c r="C223" s="418"/>
      <c r="D223" s="434"/>
      <c r="E223" s="422"/>
      <c r="F223" s="423"/>
      <c r="G223" s="424"/>
      <c r="H223" s="426"/>
      <c r="I223" s="426"/>
      <c r="J223" s="426"/>
      <c r="K223" s="436"/>
      <c r="L223" s="400" t="s">
        <v>39</v>
      </c>
      <c r="M223" s="402" t="s">
        <v>40</v>
      </c>
      <c r="N223" s="404" t="s">
        <v>44</v>
      </c>
      <c r="O223" s="406" t="s">
        <v>45</v>
      </c>
      <c r="P223" s="400" t="s">
        <v>39</v>
      </c>
      <c r="Q223" s="402" t="s">
        <v>40</v>
      </c>
      <c r="R223" s="404" t="s">
        <v>44</v>
      </c>
      <c r="S223" s="406" t="s">
        <v>45</v>
      </c>
      <c r="T223" s="400" t="s">
        <v>39</v>
      </c>
      <c r="U223" s="402" t="s">
        <v>40</v>
      </c>
      <c r="V223" s="404" t="s">
        <v>44</v>
      </c>
      <c r="W223" s="406" t="s">
        <v>45</v>
      </c>
      <c r="X223" s="400" t="s">
        <v>39</v>
      </c>
      <c r="Y223" s="402" t="s">
        <v>40</v>
      </c>
      <c r="Z223" s="404" t="s">
        <v>44</v>
      </c>
      <c r="AA223" s="406" t="s">
        <v>45</v>
      </c>
      <c r="AB223" s="400" t="s">
        <v>39</v>
      </c>
      <c r="AC223" s="402" t="s">
        <v>40</v>
      </c>
      <c r="AD223" s="404" t="s">
        <v>44</v>
      </c>
      <c r="AE223" s="406" t="s">
        <v>45</v>
      </c>
      <c r="AF223" s="400" t="s">
        <v>39</v>
      </c>
      <c r="AG223" s="402" t="s">
        <v>40</v>
      </c>
      <c r="AH223" s="404" t="s">
        <v>44</v>
      </c>
      <c r="AI223" s="406" t="s">
        <v>45</v>
      </c>
      <c r="AL223" s="32"/>
    </row>
    <row r="224" spans="1:38" s="2" customFormat="1" ht="13.8" thickBot="1" x14ac:dyDescent="0.3">
      <c r="A224" s="416"/>
      <c r="B224" s="417"/>
      <c r="C224" s="418"/>
      <c r="D224" s="435"/>
      <c r="E224" s="405"/>
      <c r="F224" s="407"/>
      <c r="G224" s="425"/>
      <c r="H224" s="427"/>
      <c r="I224" s="427"/>
      <c r="J224" s="427"/>
      <c r="K224" s="367"/>
      <c r="L224" s="401"/>
      <c r="M224" s="403"/>
      <c r="N224" s="405"/>
      <c r="O224" s="407"/>
      <c r="P224" s="401"/>
      <c r="Q224" s="403"/>
      <c r="R224" s="405"/>
      <c r="S224" s="407"/>
      <c r="T224" s="401"/>
      <c r="U224" s="403"/>
      <c r="V224" s="405"/>
      <c r="W224" s="407"/>
      <c r="X224" s="401"/>
      <c r="Y224" s="403"/>
      <c r="Z224" s="405"/>
      <c r="AA224" s="407"/>
      <c r="AB224" s="401"/>
      <c r="AC224" s="403"/>
      <c r="AD224" s="405"/>
      <c r="AE224" s="407"/>
      <c r="AF224" s="401"/>
      <c r="AG224" s="403"/>
      <c r="AH224" s="405"/>
      <c r="AI224" s="407"/>
      <c r="AL224" s="32"/>
    </row>
    <row r="225" spans="1:38" s="2" customFormat="1" ht="12.75" customHeight="1" x14ac:dyDescent="0.25">
      <c r="A225" s="416"/>
      <c r="B225" s="417"/>
      <c r="C225" s="418"/>
      <c r="D225" s="437">
        <f t="shared" ref="D225:K225" si="16">SUM(D58+D103+D220+D170)</f>
        <v>15</v>
      </c>
      <c r="E225" s="431">
        <f t="shared" si="16"/>
        <v>72</v>
      </c>
      <c r="F225" s="439">
        <f t="shared" si="16"/>
        <v>180</v>
      </c>
      <c r="G225" s="441">
        <f t="shared" si="16"/>
        <v>1815</v>
      </c>
      <c r="H225" s="431">
        <f t="shared" si="16"/>
        <v>705</v>
      </c>
      <c r="I225" s="431">
        <f t="shared" si="16"/>
        <v>525</v>
      </c>
      <c r="J225" s="431">
        <f t="shared" si="16"/>
        <v>360</v>
      </c>
      <c r="K225" s="443">
        <f t="shared" si="16"/>
        <v>225</v>
      </c>
      <c r="L225" s="66">
        <f t="shared" ref="L225:AI225" si="17">SUM(L58+L170+L220+L103)</f>
        <v>180</v>
      </c>
      <c r="M225" s="66">
        <f t="shared" si="17"/>
        <v>90</v>
      </c>
      <c r="N225" s="66">
        <f t="shared" si="17"/>
        <v>120</v>
      </c>
      <c r="O225" s="66">
        <f t="shared" si="17"/>
        <v>0</v>
      </c>
      <c r="P225" s="66">
        <f t="shared" si="17"/>
        <v>150</v>
      </c>
      <c r="Q225" s="66">
        <f t="shared" si="17"/>
        <v>135</v>
      </c>
      <c r="R225" s="66">
        <f t="shared" si="17"/>
        <v>75</v>
      </c>
      <c r="S225" s="66">
        <f t="shared" si="17"/>
        <v>0</v>
      </c>
      <c r="T225" s="66">
        <f t="shared" si="17"/>
        <v>165</v>
      </c>
      <c r="U225" s="66">
        <f t="shared" si="17"/>
        <v>90</v>
      </c>
      <c r="V225" s="66">
        <f t="shared" si="17"/>
        <v>90</v>
      </c>
      <c r="W225" s="66">
        <f t="shared" si="17"/>
        <v>45</v>
      </c>
      <c r="X225" s="66">
        <f t="shared" si="17"/>
        <v>75</v>
      </c>
      <c r="Y225" s="66">
        <f t="shared" si="17"/>
        <v>105</v>
      </c>
      <c r="Z225" s="66">
        <f t="shared" si="17"/>
        <v>30</v>
      </c>
      <c r="AA225" s="66">
        <f t="shared" si="17"/>
        <v>120</v>
      </c>
      <c r="AB225" s="66">
        <f t="shared" si="17"/>
        <v>135</v>
      </c>
      <c r="AC225" s="66">
        <f t="shared" si="17"/>
        <v>105</v>
      </c>
      <c r="AD225" s="66">
        <f t="shared" si="17"/>
        <v>45</v>
      </c>
      <c r="AE225" s="66">
        <f t="shared" si="17"/>
        <v>60</v>
      </c>
      <c r="AF225" s="66">
        <f t="shared" si="17"/>
        <v>0</v>
      </c>
      <c r="AG225" s="66">
        <f t="shared" si="17"/>
        <v>0</v>
      </c>
      <c r="AH225" s="66">
        <f t="shared" si="17"/>
        <v>0</v>
      </c>
      <c r="AI225" s="203">
        <f t="shared" si="17"/>
        <v>0</v>
      </c>
      <c r="AK225" s="2" t="s">
        <v>61</v>
      </c>
      <c r="AL225" s="32"/>
    </row>
    <row r="226" spans="1:38" s="2" customFormat="1" ht="13.5" customHeight="1" thickBot="1" x14ac:dyDescent="0.3">
      <c r="A226" s="416"/>
      <c r="B226" s="417"/>
      <c r="C226" s="418"/>
      <c r="D226" s="438"/>
      <c r="E226" s="432"/>
      <c r="F226" s="440"/>
      <c r="G226" s="442"/>
      <c r="H226" s="432"/>
      <c r="I226" s="432"/>
      <c r="J226" s="432"/>
      <c r="K226" s="444"/>
      <c r="L226" s="419">
        <f>SUM(L225:O225)</f>
        <v>390</v>
      </c>
      <c r="M226" s="420"/>
      <c r="N226" s="420"/>
      <c r="O226" s="420"/>
      <c r="P226" s="419">
        <f>SUM(P225:S225)</f>
        <v>360</v>
      </c>
      <c r="Q226" s="420"/>
      <c r="R226" s="420"/>
      <c r="S226" s="420"/>
      <c r="T226" s="419">
        <f>SUM(T225:W225)</f>
        <v>390</v>
      </c>
      <c r="U226" s="420"/>
      <c r="V226" s="420"/>
      <c r="W226" s="420"/>
      <c r="X226" s="419">
        <f>SUM(X225:AA225)</f>
        <v>330</v>
      </c>
      <c r="Y226" s="420"/>
      <c r="Z226" s="420"/>
      <c r="AA226" s="420"/>
      <c r="AB226" s="419">
        <f>SUM(AB225:AE225)</f>
        <v>345</v>
      </c>
      <c r="AC226" s="420"/>
      <c r="AD226" s="420"/>
      <c r="AE226" s="420"/>
      <c r="AF226" s="419">
        <f>SUM(AF225:AI225)</f>
        <v>0</v>
      </c>
      <c r="AG226" s="420"/>
      <c r="AH226" s="420"/>
      <c r="AI226" s="448"/>
      <c r="AK226" s="2">
        <f>SUM(L226:AI226)*15</f>
        <v>27225</v>
      </c>
      <c r="AL226" s="32"/>
    </row>
    <row r="227" spans="1:38" s="2" customFormat="1" ht="13.2" x14ac:dyDescent="0.25">
      <c r="A227" s="416"/>
      <c r="B227" s="417"/>
      <c r="C227" s="418"/>
      <c r="D227" s="372" t="s">
        <v>62</v>
      </c>
      <c r="E227" s="373"/>
      <c r="F227" s="374"/>
      <c r="G227" s="445" t="s">
        <v>63</v>
      </c>
      <c r="H227" s="446"/>
      <c r="I227" s="446"/>
      <c r="J227" s="446"/>
      <c r="K227" s="447"/>
      <c r="L227" s="428">
        <v>4</v>
      </c>
      <c r="M227" s="429"/>
      <c r="N227" s="429"/>
      <c r="O227" s="430"/>
      <c r="P227" s="428">
        <v>3</v>
      </c>
      <c r="Q227" s="429"/>
      <c r="R227" s="429"/>
      <c r="S227" s="430"/>
      <c r="T227" s="428">
        <v>3</v>
      </c>
      <c r="U227" s="429"/>
      <c r="V227" s="429"/>
      <c r="W227" s="430"/>
      <c r="X227" s="428">
        <v>2</v>
      </c>
      <c r="Y227" s="429"/>
      <c r="Z227" s="429"/>
      <c r="AA227" s="430"/>
      <c r="AB227" s="428">
        <v>3</v>
      </c>
      <c r="AC227" s="429"/>
      <c r="AD227" s="429"/>
      <c r="AE227" s="430"/>
      <c r="AF227" s="428">
        <v>0</v>
      </c>
      <c r="AG227" s="429"/>
      <c r="AH227" s="429"/>
      <c r="AI227" s="430"/>
      <c r="AK227" s="2">
        <f>SUM(L227:AI227)</f>
        <v>15</v>
      </c>
      <c r="AL227" s="32"/>
    </row>
    <row r="228" spans="1:38" s="2" customFormat="1" ht="13.2" x14ac:dyDescent="0.25">
      <c r="A228" s="416"/>
      <c r="B228" s="417"/>
      <c r="C228" s="418"/>
      <c r="D228" s="375"/>
      <c r="E228" s="376"/>
      <c r="F228" s="377"/>
      <c r="G228" s="381" t="s">
        <v>64</v>
      </c>
      <c r="H228" s="382"/>
      <c r="I228" s="382"/>
      <c r="J228" s="382"/>
      <c r="K228" s="383"/>
      <c r="L228" s="384">
        <v>14</v>
      </c>
      <c r="M228" s="385"/>
      <c r="N228" s="385"/>
      <c r="O228" s="386"/>
      <c r="P228" s="384">
        <v>14</v>
      </c>
      <c r="Q228" s="385"/>
      <c r="R228" s="385"/>
      <c r="S228" s="386"/>
      <c r="T228" s="384">
        <v>16</v>
      </c>
      <c r="U228" s="385"/>
      <c r="V228" s="385"/>
      <c r="W228" s="386"/>
      <c r="X228" s="384">
        <v>12</v>
      </c>
      <c r="Y228" s="385"/>
      <c r="Z228" s="385"/>
      <c r="AA228" s="386"/>
      <c r="AB228" s="384">
        <v>16</v>
      </c>
      <c r="AC228" s="385"/>
      <c r="AD228" s="385"/>
      <c r="AE228" s="386"/>
      <c r="AF228" s="384">
        <v>0</v>
      </c>
      <c r="AG228" s="385"/>
      <c r="AH228" s="385"/>
      <c r="AI228" s="386"/>
      <c r="AK228" s="2">
        <f>SUM(L228:AI228)</f>
        <v>72</v>
      </c>
      <c r="AL228" s="32"/>
    </row>
    <row r="229" spans="1:38" s="2" customFormat="1" ht="13.8" thickBot="1" x14ac:dyDescent="0.3">
      <c r="A229" s="419"/>
      <c r="B229" s="420"/>
      <c r="C229" s="421"/>
      <c r="D229" s="378"/>
      <c r="E229" s="379"/>
      <c r="F229" s="380"/>
      <c r="G229" s="367" t="s">
        <v>13</v>
      </c>
      <c r="H229" s="368"/>
      <c r="I229" s="368"/>
      <c r="J229" s="368"/>
      <c r="K229" s="369"/>
      <c r="L229" s="370">
        <v>30</v>
      </c>
      <c r="M229" s="370"/>
      <c r="N229" s="370"/>
      <c r="O229" s="370"/>
      <c r="P229" s="370">
        <v>30</v>
      </c>
      <c r="Q229" s="370"/>
      <c r="R229" s="370"/>
      <c r="S229" s="370"/>
      <c r="T229" s="370">
        <v>30</v>
      </c>
      <c r="U229" s="370"/>
      <c r="V229" s="370"/>
      <c r="W229" s="370"/>
      <c r="X229" s="370">
        <v>30</v>
      </c>
      <c r="Y229" s="370"/>
      <c r="Z229" s="370"/>
      <c r="AA229" s="370"/>
      <c r="AB229" s="370">
        <v>30</v>
      </c>
      <c r="AC229" s="370"/>
      <c r="AD229" s="370"/>
      <c r="AE229" s="370"/>
      <c r="AF229" s="370">
        <v>30</v>
      </c>
      <c r="AG229" s="370"/>
      <c r="AH229" s="370"/>
      <c r="AI229" s="370"/>
      <c r="AK229" s="2">
        <f>SUM(L229:AI229)</f>
        <v>180</v>
      </c>
      <c r="AL229" s="32"/>
    </row>
    <row r="230" spans="1:38" s="2" customFormat="1" ht="15" x14ac:dyDescent="0.25">
      <c r="A230" s="208"/>
      <c r="B230" s="209"/>
      <c r="C230" s="209"/>
      <c r="D230" s="160"/>
      <c r="E230" s="160"/>
      <c r="F230" s="160"/>
      <c r="G230" s="162"/>
      <c r="H230" s="162"/>
      <c r="I230" s="162"/>
      <c r="J230" s="162"/>
      <c r="K230" s="162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  <c r="AH230" s="209"/>
      <c r="AI230" s="210"/>
      <c r="AL230" s="32"/>
    </row>
    <row r="231" spans="1:38" s="2" customFormat="1" ht="14.4" thickBot="1" x14ac:dyDescent="0.3">
      <c r="A231" s="7"/>
      <c r="B231" s="165"/>
      <c r="C231" s="165"/>
      <c r="D231" s="165"/>
      <c r="E231" s="165"/>
      <c r="F231" s="165"/>
      <c r="G231" s="165"/>
      <c r="H231" s="165"/>
      <c r="I231" s="165"/>
      <c r="J231" s="165"/>
      <c r="K231" s="165"/>
      <c r="L231" s="165"/>
      <c r="M231" s="165"/>
      <c r="N231" s="165"/>
      <c r="O231" s="165"/>
      <c r="P231" s="165"/>
      <c r="Q231" s="165"/>
      <c r="R231" s="165"/>
      <c r="S231" s="165"/>
      <c r="T231" s="165"/>
      <c r="V231" s="165"/>
      <c r="W231" s="211" t="s">
        <v>98</v>
      </c>
      <c r="X231" s="71"/>
      <c r="Y231" s="75"/>
      <c r="Z231" s="75"/>
      <c r="AA231" s="165"/>
      <c r="AB231" s="165"/>
      <c r="AC231" s="165"/>
      <c r="AI231" s="9"/>
      <c r="AL231" s="32"/>
    </row>
    <row r="232" spans="1:38" s="2" customFormat="1" ht="13.8" x14ac:dyDescent="0.25">
      <c r="A232" s="69" t="s">
        <v>66</v>
      </c>
      <c r="B232" s="70"/>
      <c r="C232" s="70"/>
      <c r="D232" s="70"/>
      <c r="E232" s="70"/>
      <c r="F232" s="70"/>
      <c r="G232" s="70"/>
      <c r="W232" s="176" t="s">
        <v>67</v>
      </c>
      <c r="X232" s="177"/>
      <c r="Y232" s="178"/>
      <c r="Z232" s="178"/>
      <c r="AA232" s="5"/>
      <c r="AB232" s="5"/>
      <c r="AC232" s="5"/>
      <c r="AD232" s="5"/>
      <c r="AE232" s="5"/>
      <c r="AF232" s="5"/>
      <c r="AG232" s="5"/>
      <c r="AH232" s="5"/>
      <c r="AI232" s="6"/>
      <c r="AL232" s="32"/>
    </row>
    <row r="233" spans="1:38" s="2" customFormat="1" ht="31.5" customHeight="1" x14ac:dyDescent="0.25">
      <c r="A233" s="73"/>
      <c r="B233" s="362" t="s">
        <v>68</v>
      </c>
      <c r="C233" s="362"/>
      <c r="D233" s="362"/>
      <c r="E233" s="362"/>
      <c r="F233" s="362"/>
      <c r="G233" s="362"/>
      <c r="H233" s="362"/>
      <c r="I233" s="362"/>
      <c r="J233" s="362"/>
      <c r="K233" s="362"/>
      <c r="L233" s="362"/>
      <c r="M233" s="362"/>
      <c r="N233" s="362"/>
      <c r="O233" s="362"/>
      <c r="P233" s="198"/>
      <c r="Q233" s="198"/>
      <c r="R233" s="198"/>
      <c r="S233" s="198"/>
      <c r="T233" s="198"/>
      <c r="U233" s="198"/>
      <c r="V233" s="198"/>
      <c r="W233" s="193" t="s">
        <v>39</v>
      </c>
      <c r="X233" s="74" t="s">
        <v>69</v>
      </c>
      <c r="Y233" s="72"/>
      <c r="Z233" s="72"/>
      <c r="AA233" s="198"/>
      <c r="AB233" s="198"/>
      <c r="AC233" s="70"/>
      <c r="AI233" s="9"/>
      <c r="AL233" s="32"/>
    </row>
    <row r="234" spans="1:38" s="2" customFormat="1" ht="15" x14ac:dyDescent="0.25">
      <c r="A234" s="73"/>
      <c r="B234" s="12" t="s">
        <v>70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75"/>
      <c r="R234" s="75"/>
      <c r="S234" s="75"/>
      <c r="T234" s="75"/>
      <c r="U234" s="76"/>
      <c r="V234" s="75"/>
      <c r="W234" s="193" t="s">
        <v>40</v>
      </c>
      <c r="X234" s="74" t="s">
        <v>71</v>
      </c>
      <c r="Y234" s="72"/>
      <c r="Z234" s="72"/>
      <c r="AA234" s="75"/>
      <c r="AI234" s="9"/>
      <c r="AL234" s="32"/>
    </row>
    <row r="235" spans="1:38" s="2" customFormat="1" ht="15" x14ac:dyDescent="0.25">
      <c r="A235" s="73"/>
      <c r="B235" s="170" t="s">
        <v>72</v>
      </c>
      <c r="C235" s="170"/>
      <c r="D235" s="169"/>
      <c r="E235" s="169"/>
      <c r="F235" s="169"/>
      <c r="G235" s="170"/>
      <c r="H235" s="170"/>
      <c r="I235" s="170"/>
      <c r="J235" s="170"/>
      <c r="K235" s="170"/>
      <c r="L235" s="170"/>
      <c r="M235" s="170"/>
      <c r="N235" s="170"/>
      <c r="O235" s="170"/>
      <c r="P235" s="23"/>
      <c r="Q235" s="70"/>
      <c r="R235" s="70"/>
      <c r="S235" s="70"/>
      <c r="T235" s="70"/>
      <c r="U235" s="70"/>
      <c r="V235" s="70"/>
      <c r="W235" s="193" t="s">
        <v>44</v>
      </c>
      <c r="X235" s="74" t="s">
        <v>73</v>
      </c>
      <c r="Y235" s="72"/>
      <c r="Z235" s="72"/>
      <c r="AA235" s="70"/>
      <c r="AI235" s="9"/>
      <c r="AL235" s="32"/>
    </row>
    <row r="236" spans="1:38" s="2" customFormat="1" ht="30" customHeight="1" x14ac:dyDescent="0.25">
      <c r="A236" s="73"/>
      <c r="B236" s="571" t="s">
        <v>100</v>
      </c>
      <c r="C236" s="571"/>
      <c r="D236" s="571"/>
      <c r="E236" s="571"/>
      <c r="F236" s="571"/>
      <c r="G236" s="571"/>
      <c r="H236" s="571"/>
      <c r="I236" s="571"/>
      <c r="J236" s="571"/>
      <c r="K236" s="571"/>
      <c r="L236" s="571"/>
      <c r="M236" s="571"/>
      <c r="N236" s="571"/>
      <c r="O236" s="571"/>
      <c r="P236" s="204"/>
      <c r="Q236" s="204"/>
      <c r="R236" s="204"/>
      <c r="S236" s="204"/>
      <c r="T236" s="204"/>
      <c r="U236" s="204"/>
      <c r="V236" s="204"/>
      <c r="W236" s="193" t="s">
        <v>78</v>
      </c>
      <c r="X236" s="74" t="s">
        <v>79</v>
      </c>
      <c r="Y236" s="72"/>
      <c r="Z236" s="72"/>
      <c r="AA236" s="204"/>
      <c r="AB236" s="204"/>
      <c r="AI236" s="9"/>
      <c r="AL236" s="32"/>
    </row>
    <row r="237" spans="1:38" s="2" customFormat="1" ht="15" x14ac:dyDescent="0.25">
      <c r="A237" s="73"/>
      <c r="B237" s="170" t="s">
        <v>77</v>
      </c>
      <c r="C237" s="170"/>
      <c r="D237" s="170"/>
      <c r="E237" s="170"/>
      <c r="F237" s="170"/>
      <c r="G237" s="170"/>
      <c r="H237" s="170"/>
      <c r="I237" s="170"/>
      <c r="J237" s="170"/>
      <c r="K237" s="171"/>
      <c r="L237" s="170"/>
      <c r="M237" s="170"/>
      <c r="N237" s="170"/>
      <c r="O237" s="170"/>
      <c r="P237" s="23"/>
      <c r="Q237" s="70"/>
      <c r="R237" s="70"/>
      <c r="S237" s="70"/>
      <c r="T237" s="70"/>
      <c r="U237" s="70"/>
      <c r="V237" s="70"/>
      <c r="W237" s="193" t="s">
        <v>81</v>
      </c>
      <c r="X237" s="74" t="s">
        <v>82</v>
      </c>
      <c r="Y237" s="72"/>
      <c r="Z237" s="72"/>
      <c r="AA237" s="70"/>
      <c r="AI237" s="9"/>
      <c r="AL237" s="32"/>
    </row>
    <row r="238" spans="1:38" s="2" customFormat="1" ht="15" x14ac:dyDescent="0.25">
      <c r="A238" s="73"/>
      <c r="B238" s="168" t="s">
        <v>80</v>
      </c>
      <c r="C238" s="170"/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O238" s="170"/>
      <c r="P238" s="23"/>
      <c r="Q238" s="70"/>
      <c r="R238" s="70"/>
      <c r="S238" s="70"/>
      <c r="T238" s="70"/>
      <c r="U238" s="70"/>
      <c r="V238" s="70"/>
      <c r="W238" s="193" t="s">
        <v>83</v>
      </c>
      <c r="X238" s="74" t="s">
        <v>84</v>
      </c>
      <c r="Y238" s="72"/>
      <c r="Z238" s="72"/>
      <c r="AA238" s="70"/>
      <c r="AI238" s="9"/>
      <c r="AL238" s="32"/>
    </row>
    <row r="239" spans="1:38" s="2" customFormat="1" ht="15.6" thickBot="1" x14ac:dyDescent="0.3">
      <c r="A239" s="73"/>
      <c r="B239" s="12"/>
      <c r="C239" s="12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70"/>
      <c r="R239" s="70"/>
      <c r="S239" s="70"/>
      <c r="T239" s="70"/>
      <c r="U239" s="70"/>
      <c r="V239" s="70"/>
      <c r="W239" s="207"/>
      <c r="X239" s="2" t="s">
        <v>85</v>
      </c>
      <c r="Z239" s="72"/>
      <c r="AA239" s="70"/>
      <c r="AI239" s="9"/>
      <c r="AL239" s="32"/>
    </row>
    <row r="240" spans="1:38" s="2" customFormat="1" ht="15.6" thickBot="1" x14ac:dyDescent="0.3">
      <c r="A240" s="7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70"/>
      <c r="R240" s="70"/>
      <c r="S240" s="70"/>
      <c r="T240" s="70"/>
      <c r="U240" s="70"/>
      <c r="V240" s="70"/>
      <c r="W240" s="192"/>
      <c r="X240" s="2" t="s">
        <v>86</v>
      </c>
      <c r="Z240" s="70"/>
      <c r="AA240" s="70"/>
      <c r="AI240" s="9"/>
      <c r="AL240" s="32"/>
    </row>
    <row r="241" spans="1:38" s="2" customFormat="1" ht="15.6" thickBot="1" x14ac:dyDescent="0.3">
      <c r="A241" s="7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70"/>
      <c r="R241" s="70"/>
      <c r="S241" s="70"/>
      <c r="T241" s="70"/>
      <c r="U241" s="70"/>
      <c r="V241" s="70"/>
      <c r="W241" s="7"/>
      <c r="X241" s="70"/>
      <c r="Y241" s="75"/>
      <c r="AA241" s="70"/>
      <c r="AI241" s="9"/>
      <c r="AL241" s="32"/>
    </row>
    <row r="242" spans="1:38" s="2" customFormat="1" ht="14.4" thickBot="1" x14ac:dyDescent="0.3">
      <c r="A242" s="16"/>
      <c r="B242" s="78"/>
      <c r="C242" s="78"/>
      <c r="D242" s="78"/>
      <c r="E242" s="79"/>
      <c r="F242" s="79"/>
      <c r="G242" s="79"/>
      <c r="H242" s="79"/>
      <c r="I242" s="79"/>
      <c r="J242" s="79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17"/>
      <c r="V242" s="17"/>
      <c r="W242" s="352" t="s">
        <v>176</v>
      </c>
      <c r="X242" s="353"/>
      <c r="Y242" s="353"/>
      <c r="Z242" s="354"/>
      <c r="AA242" s="17"/>
      <c r="AB242" s="17"/>
      <c r="AC242" s="17"/>
      <c r="AD242" s="17"/>
      <c r="AE242" s="17"/>
      <c r="AF242" s="17"/>
      <c r="AG242" s="17"/>
      <c r="AH242" s="17"/>
      <c r="AI242" s="18"/>
      <c r="AL242" s="32"/>
    </row>
    <row r="243" spans="1:38" ht="12.75" customHeight="1" x14ac:dyDescent="0.25">
      <c r="A243" s="462"/>
      <c r="B243" s="463"/>
      <c r="C243" s="464"/>
      <c r="D243" s="465" t="s">
        <v>19</v>
      </c>
      <c r="E243" s="466"/>
      <c r="F243" s="466"/>
      <c r="G243" s="466"/>
      <c r="H243" s="466"/>
      <c r="I243" s="466"/>
      <c r="J243" s="466"/>
      <c r="K243" s="466"/>
      <c r="L243" s="466"/>
      <c r="M243" s="466"/>
      <c r="N243" s="466"/>
      <c r="O243" s="466"/>
      <c r="P243" s="466"/>
      <c r="Q243" s="466"/>
      <c r="R243" s="466"/>
      <c r="S243" s="466"/>
      <c r="T243" s="466"/>
      <c r="U243" s="466"/>
      <c r="V243" s="466"/>
      <c r="W243" s="466"/>
      <c r="X243" s="466"/>
      <c r="Y243" s="466"/>
      <c r="Z243" s="466"/>
      <c r="AA243" s="466"/>
      <c r="AB243" s="467"/>
      <c r="AC243" s="467"/>
      <c r="AD243" s="467"/>
      <c r="AE243" s="468"/>
      <c r="AF243" s="473"/>
      <c r="AG243" s="373"/>
      <c r="AH243" s="373"/>
      <c r="AI243" s="474"/>
      <c r="AJ243" s="2"/>
      <c r="AK243" s="2"/>
      <c r="AL243" s="2"/>
    </row>
    <row r="244" spans="1:38" ht="12.75" customHeight="1" x14ac:dyDescent="0.25">
      <c r="A244" s="475" t="s">
        <v>20</v>
      </c>
      <c r="B244" s="476"/>
      <c r="C244" s="477"/>
      <c r="D244" s="469"/>
      <c r="E244" s="470"/>
      <c r="F244" s="470"/>
      <c r="G244" s="470"/>
      <c r="H244" s="470"/>
      <c r="I244" s="470"/>
      <c r="J244" s="470"/>
      <c r="K244" s="470"/>
      <c r="L244" s="470"/>
      <c r="M244" s="470"/>
      <c r="N244" s="470"/>
      <c r="O244" s="470"/>
      <c r="P244" s="470"/>
      <c r="Q244" s="470"/>
      <c r="R244" s="470"/>
      <c r="S244" s="470"/>
      <c r="T244" s="470"/>
      <c r="U244" s="470"/>
      <c r="V244" s="470"/>
      <c r="W244" s="470"/>
      <c r="X244" s="470"/>
      <c r="Y244" s="470"/>
      <c r="Z244" s="470"/>
      <c r="AA244" s="470"/>
      <c r="AB244" s="471"/>
      <c r="AC244" s="471"/>
      <c r="AD244" s="471"/>
      <c r="AE244" s="472"/>
      <c r="AF244" s="475"/>
      <c r="AG244" s="376"/>
      <c r="AH244" s="376"/>
      <c r="AI244" s="478"/>
      <c r="AJ244" s="2"/>
      <c r="AK244" s="2"/>
      <c r="AL244" s="2"/>
    </row>
    <row r="245" spans="1:38" ht="12.75" customHeight="1" x14ac:dyDescent="0.25">
      <c r="A245" s="475"/>
      <c r="B245" s="476"/>
      <c r="C245" s="477"/>
      <c r="D245" s="12" t="s">
        <v>4</v>
      </c>
      <c r="E245" s="22"/>
      <c r="F245" s="22"/>
      <c r="G245" s="22"/>
      <c r="H245" s="22"/>
      <c r="I245" s="14" t="str">
        <f>D9</f>
        <v>PROFIL PRAKTYCZNY</v>
      </c>
      <c r="J245" s="23"/>
      <c r="K245" s="22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2"/>
      <c r="W245" s="12"/>
      <c r="X245" s="14"/>
      <c r="Y245" s="14"/>
      <c r="Z245" s="12"/>
      <c r="AA245" s="12"/>
      <c r="AB245" s="23"/>
      <c r="AC245" s="12"/>
      <c r="AD245" s="12"/>
      <c r="AE245" s="12"/>
      <c r="AF245" s="479"/>
      <c r="AG245" s="480"/>
      <c r="AH245" s="480"/>
      <c r="AI245" s="481"/>
      <c r="AJ245" s="2"/>
      <c r="AK245" s="2"/>
      <c r="AL245" s="2"/>
    </row>
    <row r="246" spans="1:38" ht="12.75" customHeight="1" x14ac:dyDescent="0.25">
      <c r="A246" s="19"/>
      <c r="B246" s="20"/>
      <c r="C246" s="21"/>
      <c r="D246" s="12" t="s">
        <v>6</v>
      </c>
      <c r="E246" s="22"/>
      <c r="F246" s="22"/>
      <c r="G246" s="12"/>
      <c r="H246" s="12"/>
      <c r="I246" s="14" t="str">
        <f>D10</f>
        <v>STUDIA PIERWSZEGO STOPNIA (3-letnie licencjackie)</v>
      </c>
      <c r="J246" s="23"/>
      <c r="K246" s="14"/>
      <c r="L246" s="14"/>
      <c r="M246" s="13"/>
      <c r="N246" s="22"/>
      <c r="O246" s="14"/>
      <c r="P246" s="14"/>
      <c r="Q246" s="14"/>
      <c r="R246" s="14"/>
      <c r="S246" s="14"/>
      <c r="T246" s="14"/>
      <c r="U246" s="14"/>
      <c r="V246" s="12"/>
      <c r="W246" s="12"/>
      <c r="X246" s="14"/>
      <c r="Y246" s="14"/>
      <c r="Z246" s="12"/>
      <c r="AA246" s="12"/>
      <c r="AB246" s="23"/>
      <c r="AC246" s="12"/>
      <c r="AD246" s="12"/>
      <c r="AE246" s="12"/>
      <c r="AF246" s="479"/>
      <c r="AG246" s="480"/>
      <c r="AH246" s="480"/>
      <c r="AI246" s="481"/>
      <c r="AJ246" s="2"/>
      <c r="AK246" s="2"/>
      <c r="AL246" s="2"/>
    </row>
    <row r="247" spans="1:38" ht="12.75" customHeight="1" x14ac:dyDescent="0.25">
      <c r="A247" s="482"/>
      <c r="B247" s="476"/>
      <c r="C247" s="477"/>
      <c r="D247" s="12" t="s">
        <v>8</v>
      </c>
      <c r="E247" s="22"/>
      <c r="F247" s="22"/>
      <c r="G247" s="12"/>
      <c r="H247" s="12"/>
      <c r="I247" s="14" t="str">
        <f>D11</f>
        <v>STUDIA STACJONARNE</v>
      </c>
      <c r="J247" s="23"/>
      <c r="K247" s="14"/>
      <c r="L247" s="14"/>
      <c r="M247" s="13"/>
      <c r="N247" s="22"/>
      <c r="O247" s="14"/>
      <c r="P247" s="14"/>
      <c r="Q247" s="14"/>
      <c r="R247" s="14"/>
      <c r="S247" s="14"/>
      <c r="T247" s="14"/>
      <c r="U247" s="14"/>
      <c r="V247" s="12"/>
      <c r="W247" s="12"/>
      <c r="X247" s="14"/>
      <c r="Y247" s="14"/>
      <c r="Z247" s="12"/>
      <c r="AA247" s="12"/>
      <c r="AB247" s="23"/>
      <c r="AC247" s="1"/>
      <c r="AD247" s="1"/>
      <c r="AE247" s="1"/>
      <c r="AF247" s="479" t="s">
        <v>21</v>
      </c>
      <c r="AG247" s="480"/>
      <c r="AH247" s="480"/>
      <c r="AI247" s="481"/>
      <c r="AJ247" s="2"/>
      <c r="AK247" s="2"/>
      <c r="AL247" s="2"/>
    </row>
    <row r="248" spans="1:38" ht="12.75" customHeight="1" x14ac:dyDescent="0.25">
      <c r="A248" s="479"/>
      <c r="B248" s="480"/>
      <c r="C248" s="483"/>
      <c r="D248" s="12" t="s">
        <v>1</v>
      </c>
      <c r="E248" s="12"/>
      <c r="F248" s="12"/>
      <c r="G248" s="12"/>
      <c r="H248" s="12"/>
      <c r="I248" s="14" t="str">
        <f>(D7)</f>
        <v>ZARZĄDZANIE W SPORCIE</v>
      </c>
      <c r="J248" s="23"/>
      <c r="K248" s="14"/>
      <c r="L248" s="14"/>
      <c r="M248" s="14"/>
      <c r="N248" s="22"/>
      <c r="O248" s="14"/>
      <c r="P248" s="14"/>
      <c r="Q248" s="14"/>
      <c r="R248" s="14"/>
      <c r="S248" s="14"/>
      <c r="T248" s="14"/>
      <c r="U248" s="14"/>
      <c r="V248" s="12"/>
      <c r="W248" s="12"/>
      <c r="X248" s="14"/>
      <c r="Y248" s="14"/>
      <c r="Z248" s="12"/>
      <c r="AA248" s="12"/>
      <c r="AB248" s="23"/>
      <c r="AC248" s="1"/>
      <c r="AD248" s="1"/>
      <c r="AE248" s="1"/>
      <c r="AF248" s="479" t="s">
        <v>22</v>
      </c>
      <c r="AG248" s="480"/>
      <c r="AH248" s="480"/>
      <c r="AI248" s="481"/>
      <c r="AJ248" s="2"/>
      <c r="AK248" s="2"/>
      <c r="AL248" s="2"/>
    </row>
    <row r="249" spans="1:38" ht="12.75" customHeight="1" x14ac:dyDescent="0.25">
      <c r="A249" s="482"/>
      <c r="B249" s="476"/>
      <c r="C249" s="477"/>
      <c r="D249" s="25" t="s">
        <v>23</v>
      </c>
      <c r="E249" s="12"/>
      <c r="F249" s="12"/>
      <c r="G249" s="12"/>
      <c r="H249" s="12"/>
      <c r="I249" s="14" t="s">
        <v>177</v>
      </c>
      <c r="J249" s="23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2"/>
      <c r="W249" s="12"/>
      <c r="X249" s="14"/>
      <c r="Y249" s="14"/>
      <c r="Z249" s="12"/>
      <c r="AA249" s="12"/>
      <c r="AB249" s="23"/>
      <c r="AC249" s="12"/>
      <c r="AD249" s="12"/>
      <c r="AE249" s="12"/>
      <c r="AF249" s="482"/>
      <c r="AG249" s="476"/>
      <c r="AH249" s="476"/>
      <c r="AI249" s="484"/>
      <c r="AJ249" s="2"/>
      <c r="AK249" s="2"/>
      <c r="AL249" s="2"/>
    </row>
    <row r="250" spans="1:38" ht="12.75" customHeight="1" thickBot="1" x14ac:dyDescent="0.3">
      <c r="A250" s="485"/>
      <c r="B250" s="486"/>
      <c r="C250" s="487"/>
      <c r="D250" s="27"/>
      <c r="E250" s="28"/>
      <c r="F250" s="28"/>
      <c r="G250" s="28"/>
      <c r="H250" s="28"/>
      <c r="I250" s="28"/>
      <c r="J250" s="28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30"/>
      <c r="W250" s="30"/>
      <c r="X250" s="29"/>
      <c r="Y250" s="29"/>
      <c r="Z250" s="30"/>
      <c r="AA250" s="30"/>
      <c r="AB250" s="28"/>
      <c r="AC250" s="26"/>
      <c r="AD250" s="26"/>
      <c r="AE250" s="26"/>
      <c r="AF250" s="488"/>
      <c r="AG250" s="489"/>
      <c r="AH250" s="489"/>
      <c r="AI250" s="490"/>
      <c r="AJ250" s="2"/>
      <c r="AK250" s="2"/>
      <c r="AL250" s="2"/>
    </row>
    <row r="251" spans="1:38" ht="12.75" customHeight="1" thickBot="1" x14ac:dyDescent="0.3">
      <c r="A251" s="97"/>
      <c r="B251" s="32"/>
      <c r="C251" s="32"/>
      <c r="D251" s="98"/>
      <c r="E251" s="2"/>
      <c r="F251" s="2"/>
      <c r="G251" s="2"/>
      <c r="H251" s="2"/>
      <c r="I251" s="2"/>
      <c r="J251" s="2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100"/>
      <c r="W251" s="100"/>
      <c r="X251" s="99"/>
      <c r="Y251" s="99"/>
      <c r="Z251" s="100"/>
      <c r="AA251" s="100"/>
      <c r="AB251" s="75"/>
      <c r="AC251" s="75"/>
      <c r="AD251" s="75"/>
      <c r="AE251" s="75"/>
      <c r="AF251" s="75"/>
      <c r="AG251" s="75"/>
      <c r="AH251" s="75"/>
      <c r="AI251" s="197"/>
      <c r="AJ251" s="2"/>
      <c r="AK251" s="2"/>
      <c r="AL251" s="2"/>
    </row>
    <row r="252" spans="1:38" ht="12.75" customHeight="1" x14ac:dyDescent="0.25">
      <c r="A252" s="491" t="s">
        <v>88</v>
      </c>
      <c r="B252" s="494" t="s">
        <v>25</v>
      </c>
      <c r="C252" s="495"/>
      <c r="D252" s="500" t="s">
        <v>26</v>
      </c>
      <c r="E252" s="495"/>
      <c r="F252" s="501"/>
      <c r="G252" s="504" t="s">
        <v>27</v>
      </c>
      <c r="H252" s="446"/>
      <c r="I252" s="446"/>
      <c r="J252" s="446"/>
      <c r="K252" s="446"/>
      <c r="L252" s="505" t="s">
        <v>102</v>
      </c>
      <c r="M252" s="446"/>
      <c r="N252" s="446"/>
      <c r="O252" s="446"/>
      <c r="P252" s="446"/>
      <c r="Q252" s="446"/>
      <c r="R252" s="446"/>
      <c r="S252" s="446"/>
      <c r="T252" s="446"/>
      <c r="U252" s="446"/>
      <c r="V252" s="446"/>
      <c r="W252" s="446"/>
      <c r="X252" s="446"/>
      <c r="Y252" s="446"/>
      <c r="Z252" s="446"/>
      <c r="AA252" s="446"/>
      <c r="AB252" s="446"/>
      <c r="AC252" s="446"/>
      <c r="AD252" s="446"/>
      <c r="AE252" s="446"/>
      <c r="AF252" s="446"/>
      <c r="AG252" s="446"/>
      <c r="AH252" s="446"/>
      <c r="AI252" s="447"/>
      <c r="AJ252" s="2"/>
      <c r="AK252" s="2"/>
      <c r="AL252" s="2"/>
    </row>
    <row r="253" spans="1:38" ht="12.75" customHeight="1" x14ac:dyDescent="0.25">
      <c r="A253" s="492"/>
      <c r="B253" s="496"/>
      <c r="C253" s="497"/>
      <c r="D253" s="502"/>
      <c r="E253" s="497"/>
      <c r="F253" s="503"/>
      <c r="G253" s="400" t="s">
        <v>29</v>
      </c>
      <c r="H253" s="436" t="s">
        <v>30</v>
      </c>
      <c r="I253" s="457"/>
      <c r="J253" s="457"/>
      <c r="K253" s="458"/>
      <c r="L253" s="387" t="s">
        <v>31</v>
      </c>
      <c r="M253" s="388"/>
      <c r="N253" s="388"/>
      <c r="O253" s="389"/>
      <c r="P253" s="387" t="s">
        <v>32</v>
      </c>
      <c r="Q253" s="388"/>
      <c r="R253" s="388"/>
      <c r="S253" s="389"/>
      <c r="T253" s="387" t="s">
        <v>33</v>
      </c>
      <c r="U253" s="388"/>
      <c r="V253" s="388"/>
      <c r="W253" s="389"/>
      <c r="X253" s="387" t="s">
        <v>34</v>
      </c>
      <c r="Y253" s="388"/>
      <c r="Z253" s="388"/>
      <c r="AA253" s="389"/>
      <c r="AB253" s="387" t="s">
        <v>35</v>
      </c>
      <c r="AC253" s="388"/>
      <c r="AD253" s="388"/>
      <c r="AE253" s="389"/>
      <c r="AF253" s="387" t="s">
        <v>36</v>
      </c>
      <c r="AG253" s="388"/>
      <c r="AH253" s="388"/>
      <c r="AI253" s="389"/>
      <c r="AJ253" s="2"/>
      <c r="AK253" s="2"/>
      <c r="AL253" s="2"/>
    </row>
    <row r="254" spans="1:38" ht="12.75" customHeight="1" x14ac:dyDescent="0.25">
      <c r="A254" s="492"/>
      <c r="B254" s="496"/>
      <c r="C254" s="497"/>
      <c r="D254" s="434" t="s">
        <v>37</v>
      </c>
      <c r="E254" s="404" t="s">
        <v>38</v>
      </c>
      <c r="F254" s="406" t="s">
        <v>13</v>
      </c>
      <c r="G254" s="506"/>
      <c r="H254" s="402" t="s">
        <v>39</v>
      </c>
      <c r="I254" s="402" t="s">
        <v>40</v>
      </c>
      <c r="J254" s="402" t="s">
        <v>41</v>
      </c>
      <c r="K254" s="453" t="s">
        <v>42</v>
      </c>
      <c r="L254" s="456" t="s">
        <v>43</v>
      </c>
      <c r="M254" s="457"/>
      <c r="N254" s="457"/>
      <c r="O254" s="457"/>
      <c r="P254" s="457"/>
      <c r="Q254" s="457"/>
      <c r="R254" s="457"/>
      <c r="S254" s="457"/>
      <c r="T254" s="457"/>
      <c r="U254" s="457"/>
      <c r="V254" s="457"/>
      <c r="W254" s="457"/>
      <c r="X254" s="457"/>
      <c r="Y254" s="457"/>
      <c r="Z254" s="457"/>
      <c r="AA254" s="457"/>
      <c r="AB254" s="457"/>
      <c r="AC254" s="457"/>
      <c r="AD254" s="457"/>
      <c r="AE254" s="457"/>
      <c r="AF254" s="457"/>
      <c r="AG254" s="457"/>
      <c r="AH254" s="457"/>
      <c r="AI254" s="458"/>
      <c r="AJ254" s="2"/>
      <c r="AK254" s="2"/>
      <c r="AL254" s="2"/>
    </row>
    <row r="255" spans="1:38" ht="12.75" customHeight="1" x14ac:dyDescent="0.25">
      <c r="A255" s="492"/>
      <c r="B255" s="496"/>
      <c r="C255" s="497"/>
      <c r="D255" s="434"/>
      <c r="E255" s="422"/>
      <c r="F255" s="423"/>
      <c r="G255" s="506"/>
      <c r="H255" s="449"/>
      <c r="I255" s="449"/>
      <c r="J255" s="449"/>
      <c r="K255" s="454"/>
      <c r="L255" s="400" t="s">
        <v>39</v>
      </c>
      <c r="M255" s="402" t="s">
        <v>40</v>
      </c>
      <c r="N255" s="404" t="s">
        <v>44</v>
      </c>
      <c r="O255" s="406" t="s">
        <v>45</v>
      </c>
      <c r="P255" s="400" t="s">
        <v>39</v>
      </c>
      <c r="Q255" s="402" t="s">
        <v>40</v>
      </c>
      <c r="R255" s="404" t="s">
        <v>44</v>
      </c>
      <c r="S255" s="406" t="s">
        <v>45</v>
      </c>
      <c r="T255" s="400" t="s">
        <v>39</v>
      </c>
      <c r="U255" s="402" t="s">
        <v>40</v>
      </c>
      <c r="V255" s="404" t="s">
        <v>44</v>
      </c>
      <c r="W255" s="406" t="s">
        <v>45</v>
      </c>
      <c r="X255" s="400" t="s">
        <v>39</v>
      </c>
      <c r="Y255" s="402" t="s">
        <v>40</v>
      </c>
      <c r="Z255" s="404" t="s">
        <v>44</v>
      </c>
      <c r="AA255" s="406" t="s">
        <v>45</v>
      </c>
      <c r="AB255" s="400" t="s">
        <v>39</v>
      </c>
      <c r="AC255" s="402" t="s">
        <v>40</v>
      </c>
      <c r="AD255" s="404" t="s">
        <v>44</v>
      </c>
      <c r="AE255" s="406" t="s">
        <v>45</v>
      </c>
      <c r="AF255" s="400" t="s">
        <v>39</v>
      </c>
      <c r="AG255" s="402" t="s">
        <v>40</v>
      </c>
      <c r="AH255" s="404" t="s">
        <v>44</v>
      </c>
      <c r="AI255" s="406" t="s">
        <v>45</v>
      </c>
      <c r="AJ255" s="2"/>
      <c r="AK255" s="2"/>
      <c r="AL255" s="2"/>
    </row>
    <row r="256" spans="1:38" ht="12.75" customHeight="1" thickBot="1" x14ac:dyDescent="0.3">
      <c r="A256" s="493"/>
      <c r="B256" s="498"/>
      <c r="C256" s="499"/>
      <c r="D256" s="435"/>
      <c r="E256" s="405"/>
      <c r="F256" s="407"/>
      <c r="G256" s="401"/>
      <c r="H256" s="403"/>
      <c r="I256" s="403"/>
      <c r="J256" s="403"/>
      <c r="K256" s="455"/>
      <c r="L256" s="401"/>
      <c r="M256" s="403"/>
      <c r="N256" s="405"/>
      <c r="O256" s="407"/>
      <c r="P256" s="401"/>
      <c r="Q256" s="403"/>
      <c r="R256" s="405"/>
      <c r="S256" s="407"/>
      <c r="T256" s="401"/>
      <c r="U256" s="403"/>
      <c r="V256" s="405"/>
      <c r="W256" s="407"/>
      <c r="X256" s="401"/>
      <c r="Y256" s="403"/>
      <c r="Z256" s="405"/>
      <c r="AA256" s="407"/>
      <c r="AB256" s="401"/>
      <c r="AC256" s="403"/>
      <c r="AD256" s="405"/>
      <c r="AE256" s="407"/>
      <c r="AF256" s="401"/>
      <c r="AG256" s="403"/>
      <c r="AH256" s="405"/>
      <c r="AI256" s="407"/>
      <c r="AJ256" s="2"/>
      <c r="AK256" s="2"/>
      <c r="AL256" s="2"/>
    </row>
    <row r="257" spans="1:38" ht="12.75" customHeight="1" thickBot="1" x14ac:dyDescent="0.3">
      <c r="A257" s="33" t="s">
        <v>178</v>
      </c>
      <c r="B257" s="412" t="s">
        <v>162</v>
      </c>
      <c r="C257" s="412"/>
      <c r="D257" s="413"/>
      <c r="E257" s="413"/>
      <c r="F257" s="108"/>
      <c r="G257" s="108"/>
      <c r="H257" s="413"/>
      <c r="I257" s="413"/>
      <c r="J257" s="413"/>
      <c r="K257" s="413"/>
      <c r="L257" s="413"/>
      <c r="M257" s="413"/>
      <c r="N257" s="413"/>
      <c r="O257" s="413"/>
      <c r="P257" s="413"/>
      <c r="Q257" s="413"/>
      <c r="R257" s="413"/>
      <c r="S257" s="413"/>
      <c r="T257" s="413"/>
      <c r="U257" s="413"/>
      <c r="V257" s="413"/>
      <c r="W257" s="413"/>
      <c r="X257" s="413"/>
      <c r="Y257" s="413"/>
      <c r="Z257" s="413"/>
      <c r="AA257" s="413"/>
      <c r="AB257" s="413"/>
      <c r="AC257" s="413"/>
      <c r="AD257" s="413"/>
      <c r="AE257" s="413"/>
      <c r="AF257" s="413"/>
      <c r="AG257" s="413"/>
      <c r="AH257" s="413"/>
      <c r="AI257" s="415"/>
      <c r="AJ257" s="2"/>
      <c r="AK257" s="2"/>
      <c r="AL257" s="2"/>
    </row>
    <row r="258" spans="1:38" ht="12.75" customHeight="1" x14ac:dyDescent="0.25">
      <c r="A258" s="49">
        <v>1</v>
      </c>
      <c r="B258" s="459" t="s">
        <v>179</v>
      </c>
      <c r="C258" s="460"/>
      <c r="D258" s="92"/>
      <c r="E258" s="91">
        <v>1</v>
      </c>
      <c r="F258" s="50">
        <v>2</v>
      </c>
      <c r="G258" s="46">
        <f t="shared" ref="G258:G268" si="18">SUM(H258:K258)</f>
        <v>15</v>
      </c>
      <c r="H258" s="47"/>
      <c r="I258" s="47"/>
      <c r="J258" s="47"/>
      <c r="K258" s="47">
        <v>15</v>
      </c>
      <c r="L258" s="87"/>
      <c r="M258" s="88"/>
      <c r="N258" s="88"/>
      <c r="O258" s="86"/>
      <c r="P258" s="89"/>
      <c r="Q258" s="88"/>
      <c r="R258" s="88"/>
      <c r="S258" s="86"/>
      <c r="T258" s="89"/>
      <c r="U258" s="88"/>
      <c r="V258" s="88"/>
      <c r="W258" s="86"/>
      <c r="X258" s="89"/>
      <c r="Y258" s="88"/>
      <c r="Z258" s="88"/>
      <c r="AA258" s="86">
        <v>15</v>
      </c>
      <c r="AB258" s="89"/>
      <c r="AC258" s="88"/>
      <c r="AD258" s="88"/>
      <c r="AE258" s="86"/>
      <c r="AF258" s="89"/>
      <c r="AG258" s="88"/>
      <c r="AH258" s="88"/>
      <c r="AI258" s="86"/>
      <c r="AJ258" s="2"/>
      <c r="AK258" s="2"/>
      <c r="AL258" s="2"/>
    </row>
    <row r="259" spans="1:38" ht="12.75" customHeight="1" thickBot="1" x14ac:dyDescent="0.3">
      <c r="A259" s="49">
        <v>2</v>
      </c>
      <c r="B259" s="459" t="s">
        <v>180</v>
      </c>
      <c r="C259" s="461"/>
      <c r="D259" s="110"/>
      <c r="E259" s="111">
        <v>1</v>
      </c>
      <c r="F259" s="51">
        <v>2</v>
      </c>
      <c r="G259" s="46">
        <f t="shared" si="18"/>
        <v>30</v>
      </c>
      <c r="H259" s="155"/>
      <c r="I259" s="41"/>
      <c r="J259" s="41"/>
      <c r="K259" s="41">
        <v>30</v>
      </c>
      <c r="L259" s="109"/>
      <c r="M259" s="88"/>
      <c r="N259" s="88"/>
      <c r="O259" s="94"/>
      <c r="P259" s="89"/>
      <c r="Q259" s="88"/>
      <c r="R259" s="88"/>
      <c r="S259" s="94"/>
      <c r="T259" s="89"/>
      <c r="U259" s="88"/>
      <c r="V259" s="88"/>
      <c r="W259" s="94"/>
      <c r="X259" s="89"/>
      <c r="Y259" s="88"/>
      <c r="Z259" s="88"/>
      <c r="AA259" s="94">
        <v>30</v>
      </c>
      <c r="AB259" s="89"/>
      <c r="AC259" s="88"/>
      <c r="AD259" s="88"/>
      <c r="AE259" s="94"/>
      <c r="AF259" s="89"/>
      <c r="AG259" s="88"/>
      <c r="AH259" s="88"/>
      <c r="AI259" s="94"/>
      <c r="AJ259" s="2"/>
      <c r="AK259" s="2"/>
      <c r="AL259" s="2"/>
    </row>
    <row r="260" spans="1:38" ht="12.75" customHeight="1" thickTop="1" thickBot="1" x14ac:dyDescent="0.3">
      <c r="A260" s="49">
        <v>3</v>
      </c>
      <c r="B260" s="459" t="s">
        <v>181</v>
      </c>
      <c r="C260" s="461"/>
      <c r="D260" s="52">
        <v>1</v>
      </c>
      <c r="E260" s="48">
        <v>1</v>
      </c>
      <c r="F260" s="50">
        <v>3</v>
      </c>
      <c r="G260" s="149">
        <f t="shared" si="18"/>
        <v>45</v>
      </c>
      <c r="H260" s="153">
        <v>15</v>
      </c>
      <c r="I260" s="46">
        <v>30</v>
      </c>
      <c r="J260" s="47"/>
      <c r="K260" s="47"/>
      <c r="L260" s="87"/>
      <c r="M260" s="88"/>
      <c r="N260" s="88"/>
      <c r="O260" s="86"/>
      <c r="P260" s="89"/>
      <c r="Q260" s="88"/>
      <c r="R260" s="88"/>
      <c r="S260" s="86"/>
      <c r="T260" s="89"/>
      <c r="U260" s="88"/>
      <c r="V260" s="88"/>
      <c r="W260" s="86"/>
      <c r="X260" s="147">
        <v>15</v>
      </c>
      <c r="Y260" s="88">
        <v>30</v>
      </c>
      <c r="Z260" s="88"/>
      <c r="AA260" s="86"/>
      <c r="AB260" s="89"/>
      <c r="AC260" s="88"/>
      <c r="AD260" s="88"/>
      <c r="AE260" s="86"/>
      <c r="AF260" s="89"/>
      <c r="AG260" s="88"/>
      <c r="AH260" s="88"/>
      <c r="AI260" s="86"/>
      <c r="AJ260" s="2"/>
      <c r="AK260" s="2"/>
      <c r="AL260" s="2"/>
    </row>
    <row r="261" spans="1:38" ht="12.75" customHeight="1" thickTop="1" thickBot="1" x14ac:dyDescent="0.3">
      <c r="A261" s="49">
        <v>4</v>
      </c>
      <c r="B261" s="459" t="s">
        <v>182</v>
      </c>
      <c r="C261" s="461"/>
      <c r="D261" s="52"/>
      <c r="E261" s="48">
        <v>1</v>
      </c>
      <c r="F261" s="50">
        <v>1</v>
      </c>
      <c r="G261" s="46">
        <f t="shared" si="18"/>
        <v>15</v>
      </c>
      <c r="H261" s="155"/>
      <c r="I261" s="47">
        <v>15</v>
      </c>
      <c r="J261" s="47"/>
      <c r="K261" s="47"/>
      <c r="L261" s="87"/>
      <c r="M261" s="88"/>
      <c r="N261" s="88"/>
      <c r="O261" s="86"/>
      <c r="P261" s="89"/>
      <c r="Q261" s="88"/>
      <c r="R261" s="88"/>
      <c r="S261" s="86"/>
      <c r="T261" s="89"/>
      <c r="U261" s="88">
        <v>15</v>
      </c>
      <c r="V261" s="88"/>
      <c r="W261" s="86"/>
      <c r="X261" s="89"/>
      <c r="Y261" s="88"/>
      <c r="Z261" s="88"/>
      <c r="AA261" s="86"/>
      <c r="AB261" s="89"/>
      <c r="AC261" s="88"/>
      <c r="AD261" s="88"/>
      <c r="AE261" s="86"/>
      <c r="AF261" s="89"/>
      <c r="AG261" s="88"/>
      <c r="AH261" s="88"/>
      <c r="AI261" s="86"/>
      <c r="AJ261" s="2"/>
      <c r="AK261" s="2"/>
      <c r="AL261" s="2"/>
    </row>
    <row r="262" spans="1:38" ht="12.75" customHeight="1" thickTop="1" thickBot="1" x14ac:dyDescent="0.3">
      <c r="A262" s="49">
        <v>5</v>
      </c>
      <c r="B262" s="459" t="s">
        <v>183</v>
      </c>
      <c r="C262" s="461"/>
      <c r="D262" s="52">
        <v>1</v>
      </c>
      <c r="E262" s="48">
        <v>1</v>
      </c>
      <c r="F262" s="50">
        <v>3</v>
      </c>
      <c r="G262" s="149">
        <f t="shared" si="18"/>
        <v>45</v>
      </c>
      <c r="H262" s="158">
        <v>15</v>
      </c>
      <c r="I262" s="46">
        <v>30</v>
      </c>
      <c r="J262" s="47"/>
      <c r="K262" s="47"/>
      <c r="L262" s="87"/>
      <c r="M262" s="88"/>
      <c r="N262" s="88"/>
      <c r="O262" s="86"/>
      <c r="P262" s="89"/>
      <c r="Q262" s="88"/>
      <c r="R262" s="88"/>
      <c r="S262" s="86"/>
      <c r="T262" s="89"/>
      <c r="U262" s="88"/>
      <c r="V262" s="88"/>
      <c r="W262" s="86"/>
      <c r="X262" s="89"/>
      <c r="Y262" s="88"/>
      <c r="Z262" s="88"/>
      <c r="AA262" s="86"/>
      <c r="AB262" s="147">
        <v>15</v>
      </c>
      <c r="AC262" s="88">
        <v>30</v>
      </c>
      <c r="AD262" s="88"/>
      <c r="AE262" s="86"/>
      <c r="AF262" s="89"/>
      <c r="AG262" s="88"/>
      <c r="AH262" s="88"/>
      <c r="AI262" s="86"/>
      <c r="AJ262" s="2"/>
      <c r="AK262" s="2"/>
      <c r="AL262" s="2"/>
    </row>
    <row r="263" spans="1:38" ht="12.75" customHeight="1" thickTop="1" thickBot="1" x14ac:dyDescent="0.3">
      <c r="A263" s="49">
        <v>6</v>
      </c>
      <c r="B263" s="459" t="s">
        <v>184</v>
      </c>
      <c r="C263" s="461"/>
      <c r="D263" s="112">
        <v>1</v>
      </c>
      <c r="E263" s="93">
        <v>1</v>
      </c>
      <c r="F263" s="86">
        <v>4</v>
      </c>
      <c r="G263" s="149">
        <f t="shared" si="18"/>
        <v>45</v>
      </c>
      <c r="H263" s="158">
        <v>15</v>
      </c>
      <c r="I263" s="46">
        <v>30</v>
      </c>
      <c r="J263" s="47"/>
      <c r="K263" s="47"/>
      <c r="L263" s="87"/>
      <c r="M263" s="88"/>
      <c r="N263" s="88"/>
      <c r="O263" s="86"/>
      <c r="P263" s="89"/>
      <c r="Q263" s="88"/>
      <c r="R263" s="88"/>
      <c r="S263" s="86"/>
      <c r="T263" s="89"/>
      <c r="U263" s="88"/>
      <c r="V263" s="88"/>
      <c r="W263" s="86"/>
      <c r="X263" s="89"/>
      <c r="Y263" s="88"/>
      <c r="Z263" s="88"/>
      <c r="AA263" s="86"/>
      <c r="AB263" s="147">
        <v>15</v>
      </c>
      <c r="AC263" s="88">
        <v>30</v>
      </c>
      <c r="AD263" s="88"/>
      <c r="AE263" s="86"/>
      <c r="AF263" s="89"/>
      <c r="AG263" s="88"/>
      <c r="AH263" s="88"/>
      <c r="AI263" s="86"/>
      <c r="AJ263" s="2"/>
      <c r="AK263" s="2"/>
      <c r="AL263" s="2"/>
    </row>
    <row r="264" spans="1:38" ht="12.75" customHeight="1" thickTop="1" thickBot="1" x14ac:dyDescent="0.3">
      <c r="A264" s="49">
        <v>7</v>
      </c>
      <c r="B264" s="459" t="s">
        <v>185</v>
      </c>
      <c r="C264" s="461"/>
      <c r="D264" s="92"/>
      <c r="E264" s="93">
        <v>2</v>
      </c>
      <c r="F264" s="50">
        <v>3</v>
      </c>
      <c r="G264" s="149">
        <f t="shared" si="18"/>
        <v>30</v>
      </c>
      <c r="H264" s="158">
        <v>15</v>
      </c>
      <c r="I264" s="46"/>
      <c r="J264" s="47">
        <v>15</v>
      </c>
      <c r="K264" s="47"/>
      <c r="L264" s="87"/>
      <c r="M264" s="88"/>
      <c r="N264" s="88"/>
      <c r="O264" s="86"/>
      <c r="P264" s="89"/>
      <c r="Q264" s="88"/>
      <c r="R264" s="88"/>
      <c r="S264" s="86"/>
      <c r="T264" s="89"/>
      <c r="U264" s="88"/>
      <c r="V264" s="88"/>
      <c r="W264" s="86"/>
      <c r="X264" s="89"/>
      <c r="Y264" s="88"/>
      <c r="Z264" s="88"/>
      <c r="AA264" s="86"/>
      <c r="AB264" s="89">
        <v>15</v>
      </c>
      <c r="AC264" s="88"/>
      <c r="AD264" s="88">
        <v>15</v>
      </c>
      <c r="AE264" s="86"/>
      <c r="AF264" s="89"/>
      <c r="AG264" s="88"/>
      <c r="AH264" s="88"/>
      <c r="AI264" s="86"/>
      <c r="AJ264" s="2"/>
      <c r="AK264" s="2"/>
      <c r="AL264" s="2"/>
    </row>
    <row r="265" spans="1:38" ht="12.75" customHeight="1" thickTop="1" thickBot="1" x14ac:dyDescent="0.3">
      <c r="A265" s="49">
        <v>8</v>
      </c>
      <c r="B265" s="459" t="s">
        <v>174</v>
      </c>
      <c r="C265" s="461"/>
      <c r="D265" s="92"/>
      <c r="E265" s="93">
        <v>2</v>
      </c>
      <c r="F265" s="50">
        <v>4</v>
      </c>
      <c r="G265" s="149">
        <f t="shared" si="18"/>
        <v>30</v>
      </c>
      <c r="H265" s="158">
        <v>15</v>
      </c>
      <c r="I265" s="46"/>
      <c r="J265" s="47"/>
      <c r="K265" s="47">
        <v>15</v>
      </c>
      <c r="L265" s="87"/>
      <c r="M265" s="88"/>
      <c r="N265" s="88"/>
      <c r="O265" s="86"/>
      <c r="P265" s="89"/>
      <c r="Q265" s="88"/>
      <c r="R265" s="88"/>
      <c r="S265" s="86"/>
      <c r="T265" s="89"/>
      <c r="U265" s="88"/>
      <c r="V265" s="88"/>
      <c r="W265" s="86"/>
      <c r="X265" s="89"/>
      <c r="Y265" s="88"/>
      <c r="Z265" s="88"/>
      <c r="AA265" s="86"/>
      <c r="AB265" s="89">
        <v>15</v>
      </c>
      <c r="AC265" s="88"/>
      <c r="AD265" s="88"/>
      <c r="AE265" s="86">
        <v>15</v>
      </c>
      <c r="AF265" s="89"/>
      <c r="AG265" s="88"/>
      <c r="AH265" s="88"/>
      <c r="AI265" s="86"/>
      <c r="AJ265" s="2"/>
      <c r="AK265" s="2"/>
      <c r="AL265" s="2"/>
    </row>
    <row r="266" spans="1:38" ht="12.75" customHeight="1" thickTop="1" thickBot="1" x14ac:dyDescent="0.3">
      <c r="A266" s="49">
        <v>9</v>
      </c>
      <c r="B266" s="459" t="s">
        <v>186</v>
      </c>
      <c r="C266" s="461"/>
      <c r="D266" s="92"/>
      <c r="E266" s="93">
        <v>2</v>
      </c>
      <c r="F266" s="50">
        <v>2</v>
      </c>
      <c r="G266" s="149">
        <f t="shared" si="18"/>
        <v>30</v>
      </c>
      <c r="H266" s="158">
        <v>15</v>
      </c>
      <c r="I266" s="46">
        <v>15</v>
      </c>
      <c r="J266" s="47"/>
      <c r="K266" s="47"/>
      <c r="L266" s="87"/>
      <c r="M266" s="88"/>
      <c r="N266" s="88"/>
      <c r="O266" s="86"/>
      <c r="P266" s="89"/>
      <c r="Q266" s="88"/>
      <c r="R266" s="88"/>
      <c r="S266" s="86"/>
      <c r="T266" s="89"/>
      <c r="U266" s="88"/>
      <c r="V266" s="88"/>
      <c r="W266" s="86"/>
      <c r="X266" s="89"/>
      <c r="Y266" s="88"/>
      <c r="Z266" s="88"/>
      <c r="AA266" s="86"/>
      <c r="AB266" s="89">
        <v>15</v>
      </c>
      <c r="AC266" s="88">
        <v>15</v>
      </c>
      <c r="AD266" s="88"/>
      <c r="AE266" s="86"/>
      <c r="AF266" s="89"/>
      <c r="AG266" s="88"/>
      <c r="AH266" s="88"/>
      <c r="AI266" s="86"/>
      <c r="AJ266" s="2"/>
      <c r="AK266" s="2"/>
      <c r="AL266" s="2"/>
    </row>
    <row r="267" spans="1:38" ht="12.75" customHeight="1" thickTop="1" thickBot="1" x14ac:dyDescent="0.3">
      <c r="A267" s="49">
        <v>10</v>
      </c>
      <c r="B267" s="115" t="s">
        <v>187</v>
      </c>
      <c r="C267" s="116"/>
      <c r="D267" s="90"/>
      <c r="E267" s="91">
        <v>2</v>
      </c>
      <c r="F267" s="51">
        <v>4</v>
      </c>
      <c r="G267" s="149">
        <f t="shared" si="18"/>
        <v>45</v>
      </c>
      <c r="H267" s="158">
        <v>15</v>
      </c>
      <c r="I267" s="154">
        <v>30</v>
      </c>
      <c r="J267" s="113"/>
      <c r="K267" s="113"/>
      <c r="L267" s="109"/>
      <c r="M267" s="95"/>
      <c r="N267" s="95"/>
      <c r="O267" s="94"/>
      <c r="P267" s="104"/>
      <c r="Q267" s="95"/>
      <c r="R267" s="95"/>
      <c r="S267" s="94"/>
      <c r="T267" s="104"/>
      <c r="U267" s="95"/>
      <c r="V267" s="95"/>
      <c r="W267" s="94"/>
      <c r="X267" s="104"/>
      <c r="Y267" s="95"/>
      <c r="Z267" s="95"/>
      <c r="AA267" s="94"/>
      <c r="AB267" s="104">
        <v>15</v>
      </c>
      <c r="AC267" s="95">
        <v>30</v>
      </c>
      <c r="AD267" s="95"/>
      <c r="AE267" s="94"/>
      <c r="AF267" s="104"/>
      <c r="AG267" s="95"/>
      <c r="AH267" s="95"/>
      <c r="AI267" s="94"/>
      <c r="AJ267" s="2"/>
      <c r="AK267" s="2"/>
      <c r="AL267" s="2"/>
    </row>
    <row r="268" spans="1:38" ht="12.75" customHeight="1" thickTop="1" thickBot="1" x14ac:dyDescent="0.3">
      <c r="A268" s="49">
        <v>11</v>
      </c>
      <c r="B268" s="115" t="s">
        <v>188</v>
      </c>
      <c r="C268" s="116"/>
      <c r="D268" s="90"/>
      <c r="E268" s="91">
        <v>2</v>
      </c>
      <c r="F268" s="51">
        <v>3</v>
      </c>
      <c r="G268" s="159">
        <f t="shared" si="18"/>
        <v>30</v>
      </c>
      <c r="H268" s="158">
        <v>15</v>
      </c>
      <c r="I268" s="154">
        <v>15</v>
      </c>
      <c r="J268" s="113"/>
      <c r="K268" s="113"/>
      <c r="L268" s="109"/>
      <c r="M268" s="95"/>
      <c r="N268" s="95"/>
      <c r="O268" s="94"/>
      <c r="P268" s="104"/>
      <c r="Q268" s="95"/>
      <c r="R268" s="95"/>
      <c r="S268" s="94"/>
      <c r="T268" s="104"/>
      <c r="U268" s="95"/>
      <c r="V268" s="95"/>
      <c r="W268" s="94"/>
      <c r="X268" s="104"/>
      <c r="Y268" s="95"/>
      <c r="Z268" s="95"/>
      <c r="AA268" s="94"/>
      <c r="AB268" s="104">
        <v>15</v>
      </c>
      <c r="AC268" s="95">
        <v>15</v>
      </c>
      <c r="AD268" s="95"/>
      <c r="AE268" s="94"/>
      <c r="AF268" s="104"/>
      <c r="AG268" s="95"/>
      <c r="AH268" s="95"/>
      <c r="AI268" s="94"/>
      <c r="AJ268" s="2"/>
      <c r="AK268" s="2"/>
      <c r="AL268" s="2"/>
    </row>
    <row r="269" spans="1:38" ht="12.75" customHeight="1" thickTop="1" x14ac:dyDescent="0.25">
      <c r="A269" s="59"/>
      <c r="B269" s="390" t="s">
        <v>59</v>
      </c>
      <c r="C269" s="391"/>
      <c r="D269" s="394">
        <f t="shared" ref="D269:AI269" si="19">SUM(D258:D268)</f>
        <v>3</v>
      </c>
      <c r="E269" s="396">
        <f t="shared" si="19"/>
        <v>16</v>
      </c>
      <c r="F269" s="574">
        <f t="shared" si="19"/>
        <v>31</v>
      </c>
      <c r="G269" s="588">
        <f t="shared" si="19"/>
        <v>360</v>
      </c>
      <c r="H269" s="590">
        <f t="shared" si="19"/>
        <v>120</v>
      </c>
      <c r="I269" s="396">
        <f t="shared" si="19"/>
        <v>165</v>
      </c>
      <c r="J269" s="396">
        <f t="shared" si="19"/>
        <v>15</v>
      </c>
      <c r="K269" s="398">
        <f t="shared" si="19"/>
        <v>60</v>
      </c>
      <c r="L269" s="60">
        <f t="shared" si="19"/>
        <v>0</v>
      </c>
      <c r="M269" s="60">
        <f t="shared" si="19"/>
        <v>0</v>
      </c>
      <c r="N269" s="60">
        <f t="shared" si="19"/>
        <v>0</v>
      </c>
      <c r="O269" s="60">
        <f t="shared" si="19"/>
        <v>0</v>
      </c>
      <c r="P269" s="60">
        <f t="shared" si="19"/>
        <v>0</v>
      </c>
      <c r="Q269" s="60">
        <f t="shared" si="19"/>
        <v>0</v>
      </c>
      <c r="R269" s="60">
        <f t="shared" si="19"/>
        <v>0</v>
      </c>
      <c r="S269" s="60">
        <f t="shared" si="19"/>
        <v>0</v>
      </c>
      <c r="T269" s="60">
        <f t="shared" si="19"/>
        <v>0</v>
      </c>
      <c r="U269" s="60">
        <f t="shared" si="19"/>
        <v>15</v>
      </c>
      <c r="V269" s="60">
        <f t="shared" si="19"/>
        <v>0</v>
      </c>
      <c r="W269" s="60">
        <f t="shared" si="19"/>
        <v>0</v>
      </c>
      <c r="X269" s="60">
        <f t="shared" si="19"/>
        <v>15</v>
      </c>
      <c r="Y269" s="60">
        <f t="shared" si="19"/>
        <v>30</v>
      </c>
      <c r="Z269" s="60">
        <f t="shared" si="19"/>
        <v>0</v>
      </c>
      <c r="AA269" s="60">
        <f t="shared" si="19"/>
        <v>45</v>
      </c>
      <c r="AB269" s="60">
        <f t="shared" si="19"/>
        <v>105</v>
      </c>
      <c r="AC269" s="60">
        <f t="shared" si="19"/>
        <v>120</v>
      </c>
      <c r="AD269" s="60">
        <f t="shared" si="19"/>
        <v>15</v>
      </c>
      <c r="AE269" s="60">
        <f t="shared" si="19"/>
        <v>15</v>
      </c>
      <c r="AF269" s="60">
        <f t="shared" si="19"/>
        <v>0</v>
      </c>
      <c r="AG269" s="60">
        <f t="shared" si="19"/>
        <v>0</v>
      </c>
      <c r="AH269" s="60">
        <f t="shared" si="19"/>
        <v>0</v>
      </c>
      <c r="AI269" s="206">
        <f t="shared" si="19"/>
        <v>0</v>
      </c>
      <c r="AJ269" s="2"/>
      <c r="AK269" s="2"/>
      <c r="AL269" s="2"/>
    </row>
    <row r="270" spans="1:38" ht="12.75" customHeight="1" thickBot="1" x14ac:dyDescent="0.3">
      <c r="A270" s="65"/>
      <c r="B270" s="392"/>
      <c r="C270" s="393"/>
      <c r="D270" s="395"/>
      <c r="E270" s="397"/>
      <c r="F270" s="575"/>
      <c r="G270" s="589"/>
      <c r="H270" s="591"/>
      <c r="I270" s="452"/>
      <c r="J270" s="452"/>
      <c r="K270" s="408"/>
      <c r="L270" s="409">
        <f>SUM(L269:O269)</f>
        <v>0</v>
      </c>
      <c r="M270" s="410"/>
      <c r="N270" s="410"/>
      <c r="O270" s="411"/>
      <c r="P270" s="409">
        <f>SUM(P269:S269)</f>
        <v>0</v>
      </c>
      <c r="Q270" s="410"/>
      <c r="R270" s="410"/>
      <c r="S270" s="411"/>
      <c r="T270" s="409">
        <f>SUM(T269:W269)</f>
        <v>15</v>
      </c>
      <c r="U270" s="410"/>
      <c r="V270" s="410"/>
      <c r="W270" s="411"/>
      <c r="X270" s="409">
        <f>SUM(X269:AA269)</f>
        <v>90</v>
      </c>
      <c r="Y270" s="410"/>
      <c r="Z270" s="410"/>
      <c r="AA270" s="411"/>
      <c r="AB270" s="409">
        <f>SUM(AB269:AE269)</f>
        <v>255</v>
      </c>
      <c r="AC270" s="410"/>
      <c r="AD270" s="410"/>
      <c r="AE270" s="411"/>
      <c r="AF270" s="409">
        <f>SUM(AF269:AI269)</f>
        <v>0</v>
      </c>
      <c r="AG270" s="410"/>
      <c r="AH270" s="410"/>
      <c r="AI270" s="411"/>
      <c r="AJ270" s="2"/>
      <c r="AK270" s="2"/>
      <c r="AL270" s="2"/>
    </row>
    <row r="271" spans="1:38" ht="12.75" customHeight="1" x14ac:dyDescent="0.25">
      <c r="A271" s="416" t="s">
        <v>175</v>
      </c>
      <c r="B271" s="417"/>
      <c r="C271" s="418"/>
      <c r="D271" s="433" t="s">
        <v>37</v>
      </c>
      <c r="E271" s="422" t="s">
        <v>38</v>
      </c>
      <c r="F271" s="524" t="s">
        <v>13</v>
      </c>
      <c r="G271" s="497" t="s">
        <v>29</v>
      </c>
      <c r="H271" s="577" t="s">
        <v>39</v>
      </c>
      <c r="I271" s="426" t="s">
        <v>40</v>
      </c>
      <c r="J271" s="426" t="s">
        <v>41</v>
      </c>
      <c r="K271" s="436" t="s">
        <v>42</v>
      </c>
      <c r="L271" s="387" t="s">
        <v>31</v>
      </c>
      <c r="M271" s="388"/>
      <c r="N271" s="388"/>
      <c r="O271" s="389"/>
      <c r="P271" s="387" t="s">
        <v>32</v>
      </c>
      <c r="Q271" s="388"/>
      <c r="R271" s="388"/>
      <c r="S271" s="389"/>
      <c r="T271" s="387" t="s">
        <v>33</v>
      </c>
      <c r="U271" s="388"/>
      <c r="V271" s="388"/>
      <c r="W271" s="389"/>
      <c r="X271" s="387" t="s">
        <v>34</v>
      </c>
      <c r="Y271" s="388"/>
      <c r="Z271" s="388"/>
      <c r="AA271" s="389"/>
      <c r="AB271" s="387" t="s">
        <v>35</v>
      </c>
      <c r="AC271" s="388"/>
      <c r="AD271" s="388"/>
      <c r="AE271" s="389"/>
      <c r="AF271" s="387" t="s">
        <v>36</v>
      </c>
      <c r="AG271" s="388"/>
      <c r="AH271" s="388"/>
      <c r="AI271" s="389"/>
      <c r="AJ271" s="2"/>
      <c r="AK271" s="2"/>
      <c r="AL271" s="2"/>
    </row>
    <row r="272" spans="1:38" ht="12.75" customHeight="1" x14ac:dyDescent="0.25">
      <c r="A272" s="416"/>
      <c r="B272" s="417"/>
      <c r="C272" s="418"/>
      <c r="D272" s="434"/>
      <c r="E272" s="422"/>
      <c r="F272" s="525"/>
      <c r="G272" s="497"/>
      <c r="H272" s="577"/>
      <c r="I272" s="426"/>
      <c r="J272" s="426"/>
      <c r="K272" s="436"/>
      <c r="L272" s="400" t="s">
        <v>39</v>
      </c>
      <c r="M272" s="402" t="s">
        <v>40</v>
      </c>
      <c r="N272" s="404" t="s">
        <v>44</v>
      </c>
      <c r="O272" s="406" t="s">
        <v>45</v>
      </c>
      <c r="P272" s="400" t="s">
        <v>39</v>
      </c>
      <c r="Q272" s="402" t="s">
        <v>40</v>
      </c>
      <c r="R272" s="404" t="s">
        <v>44</v>
      </c>
      <c r="S272" s="406" t="s">
        <v>45</v>
      </c>
      <c r="T272" s="400" t="s">
        <v>39</v>
      </c>
      <c r="U272" s="402" t="s">
        <v>40</v>
      </c>
      <c r="V272" s="404" t="s">
        <v>44</v>
      </c>
      <c r="W272" s="406" t="s">
        <v>45</v>
      </c>
      <c r="X272" s="400" t="s">
        <v>39</v>
      </c>
      <c r="Y272" s="402" t="s">
        <v>40</v>
      </c>
      <c r="Z272" s="404" t="s">
        <v>44</v>
      </c>
      <c r="AA272" s="406" t="s">
        <v>45</v>
      </c>
      <c r="AB272" s="400" t="s">
        <v>39</v>
      </c>
      <c r="AC272" s="402" t="s">
        <v>40</v>
      </c>
      <c r="AD272" s="404" t="s">
        <v>44</v>
      </c>
      <c r="AE272" s="406" t="s">
        <v>45</v>
      </c>
      <c r="AF272" s="400" t="s">
        <v>39</v>
      </c>
      <c r="AG272" s="402" t="s">
        <v>40</v>
      </c>
      <c r="AH272" s="404" t="s">
        <v>44</v>
      </c>
      <c r="AI272" s="406" t="s">
        <v>45</v>
      </c>
      <c r="AJ272" s="2"/>
      <c r="AK272" s="2"/>
      <c r="AL272" s="2"/>
    </row>
    <row r="273" spans="1:38" ht="12.75" customHeight="1" thickBot="1" x14ac:dyDescent="0.3">
      <c r="A273" s="416"/>
      <c r="B273" s="417"/>
      <c r="C273" s="418"/>
      <c r="D273" s="435"/>
      <c r="E273" s="405"/>
      <c r="F273" s="526"/>
      <c r="G273" s="497"/>
      <c r="H273" s="578"/>
      <c r="I273" s="427"/>
      <c r="J273" s="427"/>
      <c r="K273" s="367"/>
      <c r="L273" s="401"/>
      <c r="M273" s="403"/>
      <c r="N273" s="405"/>
      <c r="O273" s="407"/>
      <c r="P273" s="401"/>
      <c r="Q273" s="403"/>
      <c r="R273" s="405"/>
      <c r="S273" s="407"/>
      <c r="T273" s="401"/>
      <c r="U273" s="403"/>
      <c r="V273" s="405"/>
      <c r="W273" s="407"/>
      <c r="X273" s="401"/>
      <c r="Y273" s="403"/>
      <c r="Z273" s="405"/>
      <c r="AA273" s="407"/>
      <c r="AB273" s="401"/>
      <c r="AC273" s="403"/>
      <c r="AD273" s="405"/>
      <c r="AE273" s="407"/>
      <c r="AF273" s="401"/>
      <c r="AG273" s="403"/>
      <c r="AH273" s="405"/>
      <c r="AI273" s="407"/>
      <c r="AJ273" s="2"/>
      <c r="AK273" s="2"/>
      <c r="AL273" s="2"/>
    </row>
    <row r="274" spans="1:38" ht="12.75" customHeight="1" x14ac:dyDescent="0.25">
      <c r="A274" s="416"/>
      <c r="B274" s="417"/>
      <c r="C274" s="417"/>
      <c r="D274" s="441">
        <f t="shared" ref="D274:AI274" si="20">SUM(D58,D103,D170,D269)</f>
        <v>15</v>
      </c>
      <c r="E274" s="437">
        <f t="shared" si="20"/>
        <v>70</v>
      </c>
      <c r="F274" s="579">
        <f t="shared" si="20"/>
        <v>180</v>
      </c>
      <c r="G274" s="581">
        <f t="shared" si="20"/>
        <v>1815</v>
      </c>
      <c r="H274" s="583">
        <f t="shared" si="20"/>
        <v>690</v>
      </c>
      <c r="I274" s="437">
        <f t="shared" si="20"/>
        <v>600</v>
      </c>
      <c r="J274" s="437">
        <f t="shared" si="20"/>
        <v>360</v>
      </c>
      <c r="K274" s="585">
        <f t="shared" si="20"/>
        <v>165</v>
      </c>
      <c r="L274" s="66">
        <f t="shared" si="20"/>
        <v>180</v>
      </c>
      <c r="M274" s="66">
        <f t="shared" si="20"/>
        <v>90</v>
      </c>
      <c r="N274" s="66">
        <f t="shared" si="20"/>
        <v>120</v>
      </c>
      <c r="O274" s="66">
        <f t="shared" si="20"/>
        <v>0</v>
      </c>
      <c r="P274" s="66">
        <f t="shared" si="20"/>
        <v>150</v>
      </c>
      <c r="Q274" s="66">
        <f t="shared" si="20"/>
        <v>135</v>
      </c>
      <c r="R274" s="66">
        <f t="shared" si="20"/>
        <v>75</v>
      </c>
      <c r="S274" s="66">
        <f t="shared" si="20"/>
        <v>0</v>
      </c>
      <c r="T274" s="66">
        <f t="shared" si="20"/>
        <v>165</v>
      </c>
      <c r="U274" s="66">
        <f t="shared" si="20"/>
        <v>105</v>
      </c>
      <c r="V274" s="66">
        <f t="shared" si="20"/>
        <v>90</v>
      </c>
      <c r="W274" s="66">
        <f t="shared" si="20"/>
        <v>30</v>
      </c>
      <c r="X274" s="66">
        <f t="shared" si="20"/>
        <v>60</v>
      </c>
      <c r="Y274" s="66">
        <f t="shared" si="20"/>
        <v>120</v>
      </c>
      <c r="Z274" s="66">
        <f t="shared" si="20"/>
        <v>30</v>
      </c>
      <c r="AA274" s="66">
        <f t="shared" si="20"/>
        <v>120</v>
      </c>
      <c r="AB274" s="66">
        <f t="shared" si="20"/>
        <v>135</v>
      </c>
      <c r="AC274" s="66">
        <f t="shared" si="20"/>
        <v>150</v>
      </c>
      <c r="AD274" s="66">
        <f t="shared" si="20"/>
        <v>45</v>
      </c>
      <c r="AE274" s="66">
        <f t="shared" si="20"/>
        <v>15</v>
      </c>
      <c r="AF274" s="66">
        <f t="shared" si="20"/>
        <v>0</v>
      </c>
      <c r="AG274" s="66">
        <f t="shared" si="20"/>
        <v>0</v>
      </c>
      <c r="AH274" s="66">
        <f t="shared" si="20"/>
        <v>0</v>
      </c>
      <c r="AI274" s="203">
        <f t="shared" si="20"/>
        <v>0</v>
      </c>
      <c r="AJ274" s="2"/>
      <c r="AK274" s="2" t="s">
        <v>61</v>
      </c>
      <c r="AL274" s="2"/>
    </row>
    <row r="275" spans="1:38" ht="12.75" customHeight="1" thickBot="1" x14ac:dyDescent="0.3">
      <c r="A275" s="416"/>
      <c r="B275" s="417"/>
      <c r="C275" s="417"/>
      <c r="D275" s="442"/>
      <c r="E275" s="438"/>
      <c r="F275" s="580"/>
      <c r="G275" s="582"/>
      <c r="H275" s="584"/>
      <c r="I275" s="438"/>
      <c r="J275" s="438"/>
      <c r="K275" s="586"/>
      <c r="L275" s="419">
        <f>SUM(L274:O274)</f>
        <v>390</v>
      </c>
      <c r="M275" s="420"/>
      <c r="N275" s="420"/>
      <c r="O275" s="420"/>
      <c r="P275" s="419">
        <f>SUM(P274:S274)</f>
        <v>360</v>
      </c>
      <c r="Q275" s="420"/>
      <c r="R275" s="420"/>
      <c r="S275" s="420"/>
      <c r="T275" s="419">
        <f>SUM(T274:W274)</f>
        <v>390</v>
      </c>
      <c r="U275" s="420"/>
      <c r="V275" s="420"/>
      <c r="W275" s="420"/>
      <c r="X275" s="419">
        <f>SUM(X274:AA274)</f>
        <v>330</v>
      </c>
      <c r="Y275" s="420"/>
      <c r="Z275" s="420"/>
      <c r="AA275" s="420"/>
      <c r="AB275" s="419">
        <f>SUM(AB274:AE274)</f>
        <v>345</v>
      </c>
      <c r="AC275" s="420"/>
      <c r="AD275" s="420"/>
      <c r="AE275" s="420"/>
      <c r="AF275" s="419">
        <f>SUM(AF274:AI274)</f>
        <v>0</v>
      </c>
      <c r="AG275" s="420"/>
      <c r="AH275" s="420"/>
      <c r="AI275" s="448"/>
      <c r="AJ275" s="2"/>
      <c r="AK275" s="2">
        <f>SUM(L275:AI275)*15</f>
        <v>27225</v>
      </c>
      <c r="AL275" s="2"/>
    </row>
    <row r="276" spans="1:38" ht="12.75" customHeight="1" x14ac:dyDescent="0.25">
      <c r="A276" s="416"/>
      <c r="B276" s="417"/>
      <c r="C276" s="417"/>
      <c r="D276" s="473" t="s">
        <v>62</v>
      </c>
      <c r="E276" s="373"/>
      <c r="F276" s="374"/>
      <c r="G276" s="544" t="s">
        <v>63</v>
      </c>
      <c r="H276" s="446"/>
      <c r="I276" s="446"/>
      <c r="J276" s="446"/>
      <c r="K276" s="447"/>
      <c r="L276" s="428">
        <v>4</v>
      </c>
      <c r="M276" s="429"/>
      <c r="N276" s="429"/>
      <c r="O276" s="430"/>
      <c r="P276" s="428">
        <v>3</v>
      </c>
      <c r="Q276" s="429"/>
      <c r="R276" s="429"/>
      <c r="S276" s="430"/>
      <c r="T276" s="428">
        <v>3</v>
      </c>
      <c r="U276" s="429"/>
      <c r="V276" s="429"/>
      <c r="W276" s="430"/>
      <c r="X276" s="428">
        <v>2</v>
      </c>
      <c r="Y276" s="429"/>
      <c r="Z276" s="429"/>
      <c r="AA276" s="430"/>
      <c r="AB276" s="428">
        <v>3</v>
      </c>
      <c r="AC276" s="429"/>
      <c r="AD276" s="429"/>
      <c r="AE276" s="430"/>
      <c r="AF276" s="428">
        <v>0</v>
      </c>
      <c r="AG276" s="429"/>
      <c r="AH276" s="429"/>
      <c r="AI276" s="430"/>
      <c r="AJ276" s="2"/>
      <c r="AK276" s="2">
        <f>SUM(L276:AI276)</f>
        <v>15</v>
      </c>
      <c r="AL276" s="2"/>
    </row>
    <row r="277" spans="1:38" ht="12.75" customHeight="1" x14ac:dyDescent="0.25">
      <c r="A277" s="416"/>
      <c r="B277" s="417"/>
      <c r="C277" s="417"/>
      <c r="D277" s="475"/>
      <c r="E277" s="376"/>
      <c r="F277" s="377"/>
      <c r="G277" s="381" t="s">
        <v>64</v>
      </c>
      <c r="H277" s="382"/>
      <c r="I277" s="382"/>
      <c r="J277" s="382"/>
      <c r="K277" s="383"/>
      <c r="L277" s="384">
        <v>14</v>
      </c>
      <c r="M277" s="385"/>
      <c r="N277" s="385"/>
      <c r="O277" s="386"/>
      <c r="P277" s="384">
        <v>14</v>
      </c>
      <c r="Q277" s="385"/>
      <c r="R277" s="385"/>
      <c r="S277" s="386"/>
      <c r="T277" s="384">
        <v>16</v>
      </c>
      <c r="U277" s="385"/>
      <c r="V277" s="385"/>
      <c r="W277" s="386"/>
      <c r="X277" s="384">
        <v>11</v>
      </c>
      <c r="Y277" s="385"/>
      <c r="Z277" s="385"/>
      <c r="AA277" s="386"/>
      <c r="AB277" s="384">
        <v>15</v>
      </c>
      <c r="AC277" s="385"/>
      <c r="AD277" s="385"/>
      <c r="AE277" s="386"/>
      <c r="AF277" s="384">
        <v>0</v>
      </c>
      <c r="AG277" s="385"/>
      <c r="AH277" s="385"/>
      <c r="AI277" s="386"/>
      <c r="AJ277" s="2"/>
      <c r="AK277" s="2">
        <f>SUM(L277:AI277)</f>
        <v>70</v>
      </c>
      <c r="AL277" s="2"/>
    </row>
    <row r="278" spans="1:38" ht="12.75" customHeight="1" thickBot="1" x14ac:dyDescent="0.3">
      <c r="A278" s="419"/>
      <c r="B278" s="420"/>
      <c r="C278" s="420"/>
      <c r="D278" s="587"/>
      <c r="E278" s="379"/>
      <c r="F278" s="380"/>
      <c r="G278" s="367" t="s">
        <v>13</v>
      </c>
      <c r="H278" s="368"/>
      <c r="I278" s="368"/>
      <c r="J278" s="368"/>
      <c r="K278" s="369"/>
      <c r="L278" s="370">
        <v>30</v>
      </c>
      <c r="M278" s="370"/>
      <c r="N278" s="370"/>
      <c r="O278" s="370"/>
      <c r="P278" s="370">
        <v>30</v>
      </c>
      <c r="Q278" s="370"/>
      <c r="R278" s="370"/>
      <c r="S278" s="370"/>
      <c r="T278" s="370">
        <v>30</v>
      </c>
      <c r="U278" s="370"/>
      <c r="V278" s="370"/>
      <c r="W278" s="370"/>
      <c r="X278" s="370">
        <v>30</v>
      </c>
      <c r="Y278" s="370"/>
      <c r="Z278" s="370"/>
      <c r="AA278" s="370"/>
      <c r="AB278" s="370">
        <v>30</v>
      </c>
      <c r="AC278" s="370"/>
      <c r="AD278" s="370"/>
      <c r="AE278" s="370"/>
      <c r="AF278" s="370">
        <v>30</v>
      </c>
      <c r="AG278" s="370"/>
      <c r="AH278" s="370"/>
      <c r="AI278" s="370"/>
      <c r="AJ278" s="2"/>
      <c r="AK278" s="2">
        <f>SUM(L278:AI278)</f>
        <v>180</v>
      </c>
      <c r="AL278" s="2"/>
    </row>
    <row r="279" spans="1:38" ht="12.75" customHeight="1" x14ac:dyDescent="0.25">
      <c r="A279" s="7"/>
      <c r="B279" s="165"/>
      <c r="C279" s="165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65"/>
      <c r="Q279" s="165"/>
      <c r="R279" s="165"/>
      <c r="S279" s="165"/>
      <c r="T279" s="165"/>
      <c r="U279" s="2"/>
      <c r="V279" s="165"/>
      <c r="W279" s="165"/>
      <c r="X279" s="165"/>
      <c r="Y279" s="2"/>
      <c r="Z279" s="165"/>
      <c r="AA279" s="165"/>
      <c r="AB279" s="165"/>
      <c r="AC279" s="165"/>
      <c r="AD279" s="2"/>
      <c r="AE279" s="2"/>
      <c r="AG279" s="71"/>
      <c r="AH279" s="75"/>
      <c r="AI279" s="75"/>
      <c r="AJ279" s="2"/>
      <c r="AK279" s="2"/>
      <c r="AL279" s="2"/>
    </row>
    <row r="280" spans="1:38" ht="12.75" customHeight="1" thickBot="1" x14ac:dyDescent="0.3">
      <c r="A280" s="7"/>
      <c r="B280" s="165"/>
      <c r="C280" s="165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65"/>
      <c r="Q280" s="165"/>
      <c r="R280" s="165"/>
      <c r="S280" s="165"/>
      <c r="T280" s="165"/>
      <c r="U280" s="2"/>
      <c r="V280" s="165"/>
      <c r="W280" s="211" t="s">
        <v>98</v>
      </c>
      <c r="X280" s="71"/>
      <c r="Y280" s="75"/>
      <c r="Z280" s="75"/>
      <c r="AA280" s="165"/>
      <c r="AB280" s="165"/>
      <c r="AC280" s="165"/>
      <c r="AD280" s="2"/>
      <c r="AE280" s="2"/>
      <c r="AJ280" s="2"/>
      <c r="AK280" s="2"/>
      <c r="AL280" s="2"/>
    </row>
    <row r="281" spans="1:38" ht="12.75" customHeight="1" x14ac:dyDescent="0.25">
      <c r="A281" s="69" t="s">
        <v>66</v>
      </c>
      <c r="B281" s="70"/>
      <c r="C281" s="70"/>
      <c r="D281" s="70"/>
      <c r="E281" s="70"/>
      <c r="F281" s="70"/>
      <c r="G281" s="7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176" t="s">
        <v>67</v>
      </c>
      <c r="X281" s="177"/>
      <c r="Y281" s="178"/>
      <c r="Z281" s="178"/>
      <c r="AA281" s="5"/>
      <c r="AB281" s="5"/>
      <c r="AC281" s="5"/>
      <c r="AD281" s="5"/>
      <c r="AE281" s="5"/>
      <c r="AF281" s="212"/>
      <c r="AG281" s="212"/>
      <c r="AH281" s="212"/>
      <c r="AI281" s="213"/>
      <c r="AJ281" s="2"/>
      <c r="AK281" s="2"/>
      <c r="AL281" s="2"/>
    </row>
    <row r="282" spans="1:38" ht="30" customHeight="1" x14ac:dyDescent="0.25">
      <c r="A282" s="73"/>
      <c r="B282" s="571" t="s">
        <v>68</v>
      </c>
      <c r="C282" s="571"/>
      <c r="D282" s="571"/>
      <c r="E282" s="571"/>
      <c r="F282" s="571"/>
      <c r="G282" s="571"/>
      <c r="H282" s="571"/>
      <c r="I282" s="571"/>
      <c r="J282" s="571"/>
      <c r="K282" s="571"/>
      <c r="L282" s="571"/>
      <c r="M282" s="571"/>
      <c r="N282" s="571"/>
      <c r="O282" s="571"/>
      <c r="P282" s="23"/>
      <c r="Q282" s="23"/>
      <c r="R282" s="23"/>
      <c r="S282" s="23"/>
      <c r="T282" s="23"/>
      <c r="U282" s="23"/>
      <c r="V282" s="23"/>
      <c r="W282" s="179" t="s">
        <v>39</v>
      </c>
      <c r="X282" s="74" t="s">
        <v>69</v>
      </c>
      <c r="Y282" s="72"/>
      <c r="Z282" s="72"/>
      <c r="AA282" s="23"/>
      <c r="AB282" s="23"/>
      <c r="AC282" s="70"/>
      <c r="AD282" s="2"/>
      <c r="AE282" s="2"/>
      <c r="AI282" s="214"/>
      <c r="AJ282" s="2"/>
      <c r="AK282" s="2"/>
      <c r="AL282" s="2"/>
    </row>
    <row r="283" spans="1:38" ht="12.75" customHeight="1" x14ac:dyDescent="0.25">
      <c r="A283" s="73"/>
      <c r="B283" s="168" t="s">
        <v>70</v>
      </c>
      <c r="C283" s="168"/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2"/>
      <c r="Q283" s="75"/>
      <c r="R283" s="75"/>
      <c r="S283" s="75"/>
      <c r="T283" s="75"/>
      <c r="U283" s="76"/>
      <c r="V283" s="75"/>
      <c r="W283" s="179" t="s">
        <v>40</v>
      </c>
      <c r="X283" s="74" t="s">
        <v>71</v>
      </c>
      <c r="Y283" s="72"/>
      <c r="Z283" s="72"/>
      <c r="AA283" s="75"/>
      <c r="AB283" s="2"/>
      <c r="AC283" s="2"/>
      <c r="AD283" s="2"/>
      <c r="AE283" s="2"/>
      <c r="AI283" s="214"/>
      <c r="AJ283" s="2"/>
      <c r="AK283" s="2"/>
      <c r="AL283" s="2"/>
    </row>
    <row r="284" spans="1:38" ht="12.75" customHeight="1" x14ac:dyDescent="0.25">
      <c r="A284" s="73"/>
      <c r="B284" s="170" t="s">
        <v>72</v>
      </c>
      <c r="C284" s="170"/>
      <c r="D284" s="169"/>
      <c r="E284" s="169"/>
      <c r="F284" s="169"/>
      <c r="G284" s="170"/>
      <c r="H284" s="170"/>
      <c r="I284" s="170"/>
      <c r="J284" s="170"/>
      <c r="K284" s="170"/>
      <c r="L284" s="170"/>
      <c r="M284" s="170"/>
      <c r="N284" s="170"/>
      <c r="O284" s="170"/>
      <c r="P284" s="23"/>
      <c r="Q284" s="70"/>
      <c r="R284" s="70"/>
      <c r="S284" s="70"/>
      <c r="T284" s="70"/>
      <c r="U284" s="70"/>
      <c r="V284" s="70"/>
      <c r="W284" s="179" t="s">
        <v>44</v>
      </c>
      <c r="X284" s="74" t="s">
        <v>73</v>
      </c>
      <c r="Y284" s="72"/>
      <c r="Z284" s="72"/>
      <c r="AA284" s="70"/>
      <c r="AB284" s="2"/>
      <c r="AC284" s="2"/>
      <c r="AD284" s="2"/>
      <c r="AE284" s="2"/>
      <c r="AI284" s="214"/>
      <c r="AJ284" s="2"/>
      <c r="AK284" s="2"/>
      <c r="AL284" s="2"/>
    </row>
    <row r="285" spans="1:38" ht="29.4" customHeight="1" x14ac:dyDescent="0.25">
      <c r="A285" s="73"/>
      <c r="B285" s="571" t="s">
        <v>100</v>
      </c>
      <c r="C285" s="571"/>
      <c r="D285" s="571"/>
      <c r="E285" s="571"/>
      <c r="F285" s="571"/>
      <c r="G285" s="571"/>
      <c r="H285" s="571"/>
      <c r="I285" s="571"/>
      <c r="J285" s="571"/>
      <c r="K285" s="571"/>
      <c r="L285" s="571"/>
      <c r="M285" s="571"/>
      <c r="N285" s="571"/>
      <c r="O285" s="571"/>
      <c r="P285" s="204"/>
      <c r="Q285" s="204"/>
      <c r="R285" s="204"/>
      <c r="S285" s="204"/>
      <c r="T285" s="204"/>
      <c r="U285" s="204"/>
      <c r="V285" s="204"/>
      <c r="W285" s="179" t="s">
        <v>78</v>
      </c>
      <c r="X285" s="74" t="s">
        <v>79</v>
      </c>
      <c r="Y285" s="72"/>
      <c r="Z285" s="72"/>
      <c r="AA285" s="204"/>
      <c r="AB285" s="204"/>
      <c r="AC285" s="2"/>
      <c r="AD285" s="2"/>
      <c r="AE285" s="2"/>
      <c r="AI285" s="214"/>
      <c r="AJ285" s="2"/>
      <c r="AK285" s="2"/>
      <c r="AL285" s="2"/>
    </row>
    <row r="286" spans="1:38" ht="15" x14ac:dyDescent="0.25">
      <c r="A286" s="73"/>
      <c r="B286" s="170" t="s">
        <v>77</v>
      </c>
      <c r="C286" s="170"/>
      <c r="D286" s="170"/>
      <c r="E286" s="170"/>
      <c r="F286" s="170"/>
      <c r="G286" s="170"/>
      <c r="H286" s="170"/>
      <c r="I286" s="170"/>
      <c r="J286" s="170"/>
      <c r="K286" s="171"/>
      <c r="L286" s="170"/>
      <c r="M286" s="170"/>
      <c r="N286" s="170"/>
      <c r="O286" s="170"/>
      <c r="P286" s="23"/>
      <c r="Q286" s="70"/>
      <c r="R286" s="70"/>
      <c r="S286" s="70"/>
      <c r="T286" s="70"/>
      <c r="U286" s="70"/>
      <c r="V286" s="70"/>
      <c r="W286" s="179" t="s">
        <v>81</v>
      </c>
      <c r="X286" s="74" t="s">
        <v>82</v>
      </c>
      <c r="Y286" s="72"/>
      <c r="Z286" s="72"/>
      <c r="AA286" s="70"/>
      <c r="AB286" s="2"/>
      <c r="AC286" s="2"/>
      <c r="AD286" s="2"/>
      <c r="AE286" s="2"/>
      <c r="AI286" s="214"/>
      <c r="AJ286" s="2"/>
      <c r="AK286" s="2"/>
      <c r="AL286" s="2"/>
    </row>
    <row r="287" spans="1:38" ht="15.6" thickBot="1" x14ac:dyDescent="0.3">
      <c r="A287" s="73"/>
      <c r="B287" s="168" t="s">
        <v>80</v>
      </c>
      <c r="C287" s="170"/>
      <c r="D287" s="170"/>
      <c r="E287" s="170"/>
      <c r="F287" s="170"/>
      <c r="G287" s="170"/>
      <c r="H287" s="170"/>
      <c r="I287" s="170"/>
      <c r="J287" s="170"/>
      <c r="K287" s="170"/>
      <c r="L287" s="170"/>
      <c r="M287" s="170"/>
      <c r="N287" s="170"/>
      <c r="O287" s="170"/>
      <c r="P287" s="23"/>
      <c r="Q287" s="70"/>
      <c r="R287" s="70"/>
      <c r="S287" s="70"/>
      <c r="T287" s="70"/>
      <c r="U287" s="70"/>
      <c r="V287" s="70"/>
      <c r="W287" s="179" t="s">
        <v>83</v>
      </c>
      <c r="X287" s="74" t="s">
        <v>84</v>
      </c>
      <c r="Y287" s="72"/>
      <c r="Z287" s="72"/>
      <c r="AA287" s="70"/>
      <c r="AB287" s="2"/>
      <c r="AC287" s="2"/>
      <c r="AD287" s="2"/>
      <c r="AE287" s="2"/>
      <c r="AI287" s="214"/>
      <c r="AJ287" s="2"/>
      <c r="AK287" s="2"/>
      <c r="AL287" s="2"/>
    </row>
    <row r="288" spans="1:38" ht="12.75" customHeight="1" thickBot="1" x14ac:dyDescent="0.3">
      <c r="A288" s="73"/>
      <c r="B288" s="12"/>
      <c r="C288" s="12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70"/>
      <c r="R288" s="70"/>
      <c r="S288" s="70"/>
      <c r="T288" s="70"/>
      <c r="U288" s="70"/>
      <c r="V288" s="70"/>
      <c r="W288" s="215"/>
      <c r="X288" s="2" t="s">
        <v>85</v>
      </c>
      <c r="Y288" s="2"/>
      <c r="Z288" s="72"/>
      <c r="AA288" s="70"/>
      <c r="AB288" s="2"/>
      <c r="AC288" s="2"/>
      <c r="AD288" s="2"/>
      <c r="AE288" s="2"/>
      <c r="AI288" s="214"/>
      <c r="AJ288" s="2"/>
      <c r="AK288" s="2"/>
      <c r="AL288" s="2"/>
    </row>
    <row r="289" spans="1:38" ht="12.75" customHeight="1" thickBot="1" x14ac:dyDescent="0.3">
      <c r="A289" s="7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70"/>
      <c r="R289" s="70"/>
      <c r="S289" s="70"/>
      <c r="T289" s="70"/>
      <c r="U289" s="70"/>
      <c r="V289" s="70"/>
      <c r="W289" s="192"/>
      <c r="X289" s="2" t="s">
        <v>86</v>
      </c>
      <c r="Y289" s="2"/>
      <c r="Z289" s="70"/>
      <c r="AA289" s="70"/>
      <c r="AB289" s="2"/>
      <c r="AC289" s="2"/>
      <c r="AD289" s="2"/>
      <c r="AE289" s="2"/>
      <c r="AI289" s="214"/>
      <c r="AJ289" s="2"/>
      <c r="AK289" s="2"/>
      <c r="AL289" s="2"/>
    </row>
    <row r="290" spans="1:38" ht="12.75" customHeight="1" thickBot="1" x14ac:dyDescent="0.3">
      <c r="A290" s="73"/>
      <c r="B290" s="2"/>
      <c r="C290" s="2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70"/>
      <c r="R290" s="70"/>
      <c r="S290" s="70"/>
      <c r="T290" s="70"/>
      <c r="U290" s="70"/>
      <c r="V290" s="70"/>
      <c r="W290" s="7"/>
      <c r="X290" s="70"/>
      <c r="Y290" s="75"/>
      <c r="Z290" s="2"/>
      <c r="AA290" s="70"/>
      <c r="AB290" s="2"/>
      <c r="AC290" s="2"/>
      <c r="AD290" s="2"/>
      <c r="AE290" s="2"/>
      <c r="AI290" s="214"/>
      <c r="AJ290" s="2"/>
      <c r="AK290" s="2"/>
      <c r="AL290" s="2"/>
    </row>
    <row r="291" spans="1:38" ht="12.75" customHeight="1" thickBot="1" x14ac:dyDescent="0.3">
      <c r="A291" s="16"/>
      <c r="B291" s="78"/>
      <c r="C291" s="78"/>
      <c r="D291" s="78"/>
      <c r="E291" s="79"/>
      <c r="F291" s="79"/>
      <c r="G291" s="79"/>
      <c r="H291" s="79"/>
      <c r="I291" s="79"/>
      <c r="J291" s="79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17"/>
      <c r="V291" s="17"/>
      <c r="W291" s="352" t="s">
        <v>189</v>
      </c>
      <c r="X291" s="353"/>
      <c r="Y291" s="353"/>
      <c r="Z291" s="354"/>
      <c r="AA291" s="17"/>
      <c r="AB291" s="17"/>
      <c r="AC291" s="17"/>
      <c r="AD291" s="17"/>
      <c r="AE291" s="17"/>
      <c r="AF291" s="216"/>
      <c r="AG291" s="216"/>
      <c r="AH291" s="216"/>
      <c r="AI291" s="217"/>
      <c r="AJ291" s="2"/>
      <c r="AK291" s="2"/>
      <c r="AL291" s="2"/>
    </row>
  </sheetData>
  <mergeCells count="854">
    <mergeCell ref="A37:C37"/>
    <mergeCell ref="B260:C260"/>
    <mergeCell ref="B186:O186"/>
    <mergeCell ref="B233:O233"/>
    <mergeCell ref="B236:O236"/>
    <mergeCell ref="B282:O282"/>
    <mergeCell ref="B285:O285"/>
    <mergeCell ref="I14:J14"/>
    <mergeCell ref="B71:O71"/>
    <mergeCell ref="B74:O74"/>
    <mergeCell ref="B116:O116"/>
    <mergeCell ref="B119:O119"/>
    <mergeCell ref="B261:C261"/>
    <mergeCell ref="B262:C262"/>
    <mergeCell ref="B263:C263"/>
    <mergeCell ref="B264:C264"/>
    <mergeCell ref="B265:C265"/>
    <mergeCell ref="B266:C266"/>
    <mergeCell ref="B269:C270"/>
    <mergeCell ref="D269:D270"/>
    <mergeCell ref="A248:C248"/>
    <mergeCell ref="A243:C243"/>
    <mergeCell ref="D243:AE244"/>
    <mergeCell ref="F60:F62"/>
    <mergeCell ref="G60:G62"/>
    <mergeCell ref="T270:W270"/>
    <mergeCell ref="X270:AA270"/>
    <mergeCell ref="G269:G270"/>
    <mergeCell ref="H269:H270"/>
    <mergeCell ref="I269:I270"/>
    <mergeCell ref="J269:J270"/>
    <mergeCell ref="K269:K270"/>
    <mergeCell ref="L270:O270"/>
    <mergeCell ref="P270:S270"/>
    <mergeCell ref="Z255:Z256"/>
    <mergeCell ref="AA255:AA256"/>
    <mergeCell ref="L61:L62"/>
    <mergeCell ref="M61:M62"/>
    <mergeCell ref="N61:N62"/>
    <mergeCell ref="O61:O62"/>
    <mergeCell ref="P61:P62"/>
    <mergeCell ref="V61:V62"/>
    <mergeCell ref="W61:W62"/>
    <mergeCell ref="X61:X62"/>
    <mergeCell ref="Y61:Y62"/>
    <mergeCell ref="Z61:Z62"/>
    <mergeCell ref="AA61:AA62"/>
    <mergeCell ref="U61:U62"/>
    <mergeCell ref="W291:Z291"/>
    <mergeCell ref="D276:F278"/>
    <mergeCell ref="G276:K276"/>
    <mergeCell ref="L276:O276"/>
    <mergeCell ref="P276:S276"/>
    <mergeCell ref="T276:W276"/>
    <mergeCell ref="X276:AA276"/>
    <mergeCell ref="G278:K278"/>
    <mergeCell ref="L278:O278"/>
    <mergeCell ref="P278:S278"/>
    <mergeCell ref="T278:W278"/>
    <mergeCell ref="X278:AA278"/>
    <mergeCell ref="AB276:AE276"/>
    <mergeCell ref="AF276:AI276"/>
    <mergeCell ref="G277:K277"/>
    <mergeCell ref="L277:O277"/>
    <mergeCell ref="P277:S277"/>
    <mergeCell ref="T277:W277"/>
    <mergeCell ref="X277:AA277"/>
    <mergeCell ref="AB277:AE277"/>
    <mergeCell ref="AF277:AI277"/>
    <mergeCell ref="AB278:AE278"/>
    <mergeCell ref="AF278:AI278"/>
    <mergeCell ref="AI272:AI273"/>
    <mergeCell ref="D274:D275"/>
    <mergeCell ref="E274:E275"/>
    <mergeCell ref="F274:F275"/>
    <mergeCell ref="G274:G275"/>
    <mergeCell ref="H274:H275"/>
    <mergeCell ref="I274:I275"/>
    <mergeCell ref="J274:J275"/>
    <mergeCell ref="K274:K275"/>
    <mergeCell ref="L275:O275"/>
    <mergeCell ref="P275:S275"/>
    <mergeCell ref="T275:W275"/>
    <mergeCell ref="X275:AA275"/>
    <mergeCell ref="AB275:AE275"/>
    <mergeCell ref="AF275:AI275"/>
    <mergeCell ref="Z272:Z273"/>
    <mergeCell ref="AA272:AA273"/>
    <mergeCell ref="AB272:AB273"/>
    <mergeCell ref="AC272:AC273"/>
    <mergeCell ref="AD272:AD273"/>
    <mergeCell ref="AE272:AE273"/>
    <mergeCell ref="AF272:AF273"/>
    <mergeCell ref="AG272:AG273"/>
    <mergeCell ref="AH272:AH273"/>
    <mergeCell ref="Q272:Q273"/>
    <mergeCell ref="R272:R273"/>
    <mergeCell ref="S272:S273"/>
    <mergeCell ref="T272:T273"/>
    <mergeCell ref="U272:U273"/>
    <mergeCell ref="V272:V273"/>
    <mergeCell ref="W272:W273"/>
    <mergeCell ref="X272:X273"/>
    <mergeCell ref="Y272:Y273"/>
    <mergeCell ref="AB270:AE270"/>
    <mergeCell ref="AF270:AI270"/>
    <mergeCell ref="A271:C278"/>
    <mergeCell ref="D271:D273"/>
    <mergeCell ref="E271:E273"/>
    <mergeCell ref="F271:F273"/>
    <mergeCell ref="G271:G273"/>
    <mergeCell ref="H271:H273"/>
    <mergeCell ref="I271:I273"/>
    <mergeCell ref="J271:J273"/>
    <mergeCell ref="K271:K273"/>
    <mergeCell ref="L271:O271"/>
    <mergeCell ref="P271:S271"/>
    <mergeCell ref="T271:W271"/>
    <mergeCell ref="X271:AA271"/>
    <mergeCell ref="AB271:AE271"/>
    <mergeCell ref="AF271:AI271"/>
    <mergeCell ref="L272:L273"/>
    <mergeCell ref="M272:M273"/>
    <mergeCell ref="N272:N273"/>
    <mergeCell ref="O272:O273"/>
    <mergeCell ref="P272:P273"/>
    <mergeCell ref="E269:E270"/>
    <mergeCell ref="F269:F270"/>
    <mergeCell ref="B257:C257"/>
    <mergeCell ref="D257:E257"/>
    <mergeCell ref="H257:K257"/>
    <mergeCell ref="L257:AI257"/>
    <mergeCell ref="B258:C258"/>
    <mergeCell ref="B259:C259"/>
    <mergeCell ref="J254:J256"/>
    <mergeCell ref="K254:K256"/>
    <mergeCell ref="L254:AI254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Y255:Y256"/>
    <mergeCell ref="D254:D256"/>
    <mergeCell ref="E254:E256"/>
    <mergeCell ref="H253:K253"/>
    <mergeCell ref="L253:O253"/>
    <mergeCell ref="P253:S253"/>
    <mergeCell ref="T253:W253"/>
    <mergeCell ref="X253:AA253"/>
    <mergeCell ref="AB253:AE253"/>
    <mergeCell ref="AF253:AI253"/>
    <mergeCell ref="AH255:AH256"/>
    <mergeCell ref="AI255:AI256"/>
    <mergeCell ref="F254:F256"/>
    <mergeCell ref="H254:H256"/>
    <mergeCell ref="I254:I256"/>
    <mergeCell ref="X255:X256"/>
    <mergeCell ref="AF246:AI246"/>
    <mergeCell ref="A247:C247"/>
    <mergeCell ref="AF247:AI247"/>
    <mergeCell ref="AB255:AB256"/>
    <mergeCell ref="AC255:AC256"/>
    <mergeCell ref="AD255:AD256"/>
    <mergeCell ref="AE255:AE256"/>
    <mergeCell ref="AF255:AF256"/>
    <mergeCell ref="AG255:AG256"/>
    <mergeCell ref="AF248:AI248"/>
    <mergeCell ref="A249:C249"/>
    <mergeCell ref="AF249:AI249"/>
    <mergeCell ref="A250:C250"/>
    <mergeCell ref="AF250:AI250"/>
    <mergeCell ref="A252:A256"/>
    <mergeCell ref="B252:C256"/>
    <mergeCell ref="D252:F253"/>
    <mergeCell ref="G252:K252"/>
    <mergeCell ref="L252:AI252"/>
    <mergeCell ref="G253:G256"/>
    <mergeCell ref="AF59:AI59"/>
    <mergeCell ref="L60:O60"/>
    <mergeCell ref="P60:S60"/>
    <mergeCell ref="T60:W60"/>
    <mergeCell ref="H58:H59"/>
    <mergeCell ref="I58:I59"/>
    <mergeCell ref="J58:J59"/>
    <mergeCell ref="K58:K59"/>
    <mergeCell ref="L59:O59"/>
    <mergeCell ref="P59:S59"/>
    <mergeCell ref="T59:W59"/>
    <mergeCell ref="X59:AA59"/>
    <mergeCell ref="AB59:AE59"/>
    <mergeCell ref="X60:AA60"/>
    <mergeCell ref="AB60:AE60"/>
    <mergeCell ref="AF60:AI60"/>
    <mergeCell ref="A60:C67"/>
    <mergeCell ref="D60:D62"/>
    <mergeCell ref="E60:E62"/>
    <mergeCell ref="W115:Z115"/>
    <mergeCell ref="B183:O183"/>
    <mergeCell ref="A41:C41"/>
    <mergeCell ref="Q49:Q50"/>
    <mergeCell ref="R49:R50"/>
    <mergeCell ref="W49:W50"/>
    <mergeCell ref="B52:C52"/>
    <mergeCell ref="B54:C54"/>
    <mergeCell ref="B55:C55"/>
    <mergeCell ref="B56:C56"/>
    <mergeCell ref="B57:C57"/>
    <mergeCell ref="B58:C59"/>
    <mergeCell ref="D58:D59"/>
    <mergeCell ref="E58:E59"/>
    <mergeCell ref="F58:F59"/>
    <mergeCell ref="G58:G59"/>
    <mergeCell ref="H60:H62"/>
    <mergeCell ref="I60:I62"/>
    <mergeCell ref="J60:J62"/>
    <mergeCell ref="K60:K62"/>
    <mergeCell ref="D63:D64"/>
    <mergeCell ref="AF44:AI44"/>
    <mergeCell ref="AF243:AI243"/>
    <mergeCell ref="A244:C244"/>
    <mergeCell ref="AF244:AI244"/>
    <mergeCell ref="A245:C245"/>
    <mergeCell ref="AF245:AI245"/>
    <mergeCell ref="AF42:AI42"/>
    <mergeCell ref="A43:C43"/>
    <mergeCell ref="AF43:AI43"/>
    <mergeCell ref="A44:C44"/>
    <mergeCell ref="I48:I50"/>
    <mergeCell ref="J48:J50"/>
    <mergeCell ref="K48:K50"/>
    <mergeCell ref="L48:AI48"/>
    <mergeCell ref="L49:L50"/>
    <mergeCell ref="M49:M50"/>
    <mergeCell ref="D48:D50"/>
    <mergeCell ref="AE49:AE50"/>
    <mergeCell ref="AF49:AF50"/>
    <mergeCell ref="AG49:AG50"/>
    <mergeCell ref="AH49:AH50"/>
    <mergeCell ref="U49:U50"/>
    <mergeCell ref="V49:V50"/>
    <mergeCell ref="B53:C53"/>
    <mergeCell ref="D37:AE38"/>
    <mergeCell ref="AF37:AI37"/>
    <mergeCell ref="A38:C38"/>
    <mergeCell ref="AF38:AI38"/>
    <mergeCell ref="A39:C39"/>
    <mergeCell ref="AF39:AI39"/>
    <mergeCell ref="A40:C40"/>
    <mergeCell ref="AF40:AI40"/>
    <mergeCell ref="A46:A50"/>
    <mergeCell ref="B46:C50"/>
    <mergeCell ref="D46:F47"/>
    <mergeCell ref="G46:K46"/>
    <mergeCell ref="L46:AI46"/>
    <mergeCell ref="G47:G50"/>
    <mergeCell ref="H47:K47"/>
    <mergeCell ref="L47:O47"/>
    <mergeCell ref="P47:S47"/>
    <mergeCell ref="T47:W47"/>
    <mergeCell ref="X47:AA47"/>
    <mergeCell ref="AB47:AE47"/>
    <mergeCell ref="AF47:AI47"/>
    <mergeCell ref="H48:H50"/>
    <mergeCell ref="AF41:AI41"/>
    <mergeCell ref="A42:C42"/>
    <mergeCell ref="AI49:AI50"/>
    <mergeCell ref="Z49:Z50"/>
    <mergeCell ref="X49:X50"/>
    <mergeCell ref="Y49:Y50"/>
    <mergeCell ref="S49:S50"/>
    <mergeCell ref="T49:T50"/>
    <mergeCell ref="B51:C51"/>
    <mergeCell ref="D51:E51"/>
    <mergeCell ref="H51:K51"/>
    <mergeCell ref="L51:AI51"/>
    <mergeCell ref="AA49:AA50"/>
    <mergeCell ref="AB49:AB50"/>
    <mergeCell ref="AC49:AC50"/>
    <mergeCell ref="AD49:AD50"/>
    <mergeCell ref="E48:E50"/>
    <mergeCell ref="F48:F50"/>
    <mergeCell ref="N49:N50"/>
    <mergeCell ref="O49:O50"/>
    <mergeCell ref="P49:P50"/>
    <mergeCell ref="E63:E64"/>
    <mergeCell ref="F63:F64"/>
    <mergeCell ref="G63:G64"/>
    <mergeCell ref="H63:H64"/>
    <mergeCell ref="I63:I64"/>
    <mergeCell ref="J63:J64"/>
    <mergeCell ref="K63:K64"/>
    <mergeCell ref="D65:F67"/>
    <mergeCell ref="G67:K67"/>
    <mergeCell ref="G65:K65"/>
    <mergeCell ref="AB61:AB62"/>
    <mergeCell ref="AC61:AC62"/>
    <mergeCell ref="AD61:AD62"/>
    <mergeCell ref="AE61:AE62"/>
    <mergeCell ref="AF61:AF62"/>
    <mergeCell ref="L64:O64"/>
    <mergeCell ref="L65:O65"/>
    <mergeCell ref="P65:S65"/>
    <mergeCell ref="T65:W65"/>
    <mergeCell ref="X65:AA65"/>
    <mergeCell ref="AB65:AE65"/>
    <mergeCell ref="AF65:AI65"/>
    <mergeCell ref="AG61:AG62"/>
    <mergeCell ref="AH61:AH62"/>
    <mergeCell ref="AI61:AI62"/>
    <mergeCell ref="P64:S64"/>
    <mergeCell ref="T64:W64"/>
    <mergeCell ref="X64:AA64"/>
    <mergeCell ref="AB64:AE64"/>
    <mergeCell ref="AF64:AI64"/>
    <mergeCell ref="Q61:Q62"/>
    <mergeCell ref="R61:R62"/>
    <mergeCell ref="S61:S62"/>
    <mergeCell ref="T61:T62"/>
    <mergeCell ref="L67:O67"/>
    <mergeCell ref="P67:S67"/>
    <mergeCell ref="T67:W67"/>
    <mergeCell ref="X67:AA67"/>
    <mergeCell ref="AB67:AE67"/>
    <mergeCell ref="AF67:AI67"/>
    <mergeCell ref="G66:K66"/>
    <mergeCell ref="L66:O66"/>
    <mergeCell ref="P66:S66"/>
    <mergeCell ref="T66:W66"/>
    <mergeCell ref="X66:AA66"/>
    <mergeCell ref="AB66:AE66"/>
    <mergeCell ref="AF66:AI66"/>
    <mergeCell ref="A91:A95"/>
    <mergeCell ref="B91:C95"/>
    <mergeCell ref="D91:F92"/>
    <mergeCell ref="G91:K91"/>
    <mergeCell ref="L91:AI91"/>
    <mergeCell ref="G92:G95"/>
    <mergeCell ref="A82:C82"/>
    <mergeCell ref="D82:AE83"/>
    <mergeCell ref="AF82:AI82"/>
    <mergeCell ref="A83:C83"/>
    <mergeCell ref="AF83:AI83"/>
    <mergeCell ref="A84:C84"/>
    <mergeCell ref="AF84:AI84"/>
    <mergeCell ref="AF85:AI85"/>
    <mergeCell ref="A86:C86"/>
    <mergeCell ref="AF86:AI86"/>
    <mergeCell ref="A87:C87"/>
    <mergeCell ref="AF87:AI87"/>
    <mergeCell ref="A88:C88"/>
    <mergeCell ref="AF88:AI88"/>
    <mergeCell ref="A89:C89"/>
    <mergeCell ref="AF89:AI89"/>
    <mergeCell ref="H92:K92"/>
    <mergeCell ref="L92:O92"/>
    <mergeCell ref="P92:S92"/>
    <mergeCell ref="T92:W92"/>
    <mergeCell ref="X92:AA92"/>
    <mergeCell ref="AB92:AE92"/>
    <mergeCell ref="AF92:AI92"/>
    <mergeCell ref="D93:D95"/>
    <mergeCell ref="E93:E95"/>
    <mergeCell ref="F93:F95"/>
    <mergeCell ref="H93:H95"/>
    <mergeCell ref="I93:I95"/>
    <mergeCell ref="J93:J95"/>
    <mergeCell ref="K93:K95"/>
    <mergeCell ref="L93:AI93"/>
    <mergeCell ref="L94:L95"/>
    <mergeCell ref="Q94:Q95"/>
    <mergeCell ref="R94:R95"/>
    <mergeCell ref="Z94:Z95"/>
    <mergeCell ref="B96:C96"/>
    <mergeCell ref="D96:E96"/>
    <mergeCell ref="H96:K96"/>
    <mergeCell ref="L96:AI96"/>
    <mergeCell ref="AG94:AG95"/>
    <mergeCell ref="AH94:AH95"/>
    <mergeCell ref="AI94:AI95"/>
    <mergeCell ref="AA94:AA95"/>
    <mergeCell ref="AB94:AB95"/>
    <mergeCell ref="AC94:AC95"/>
    <mergeCell ref="AD94:AD95"/>
    <mergeCell ref="AE94:AE95"/>
    <mergeCell ref="M94:M95"/>
    <mergeCell ref="N94:N95"/>
    <mergeCell ref="O94:O95"/>
    <mergeCell ref="P94:P95"/>
    <mergeCell ref="S94:S95"/>
    <mergeCell ref="T94:T95"/>
    <mergeCell ref="AF94:AF95"/>
    <mergeCell ref="U94:U95"/>
    <mergeCell ref="V94:V95"/>
    <mergeCell ref="W94:W95"/>
    <mergeCell ref="X94:X95"/>
    <mergeCell ref="Y94:Y95"/>
    <mergeCell ref="K103:K104"/>
    <mergeCell ref="L104:O104"/>
    <mergeCell ref="P104:S104"/>
    <mergeCell ref="T104:W104"/>
    <mergeCell ref="X104:AA104"/>
    <mergeCell ref="AB104:AE104"/>
    <mergeCell ref="B97:C97"/>
    <mergeCell ref="B98:C98"/>
    <mergeCell ref="B99:C99"/>
    <mergeCell ref="B100:C100"/>
    <mergeCell ref="B101:C101"/>
    <mergeCell ref="B102:C102"/>
    <mergeCell ref="B103:C104"/>
    <mergeCell ref="D103:D104"/>
    <mergeCell ref="E103:E104"/>
    <mergeCell ref="F103:F104"/>
    <mergeCell ref="G103:G104"/>
    <mergeCell ref="H103:H104"/>
    <mergeCell ref="I103:I104"/>
    <mergeCell ref="J103:J104"/>
    <mergeCell ref="K105:K107"/>
    <mergeCell ref="AF105:AI105"/>
    <mergeCell ref="L106:L107"/>
    <mergeCell ref="M106:M107"/>
    <mergeCell ref="N106:N107"/>
    <mergeCell ref="O106:O107"/>
    <mergeCell ref="P106:P107"/>
    <mergeCell ref="Q106:Q107"/>
    <mergeCell ref="V106:V107"/>
    <mergeCell ref="W106:W107"/>
    <mergeCell ref="X106:X107"/>
    <mergeCell ref="Y106:Y107"/>
    <mergeCell ref="Z106:Z107"/>
    <mergeCell ref="AA106:AA107"/>
    <mergeCell ref="AB106:AB107"/>
    <mergeCell ref="AC106:AC107"/>
    <mergeCell ref="AD106:AD107"/>
    <mergeCell ref="AE106:AE107"/>
    <mergeCell ref="AB105:AE105"/>
    <mergeCell ref="T106:T107"/>
    <mergeCell ref="U106:U107"/>
    <mergeCell ref="G110:K110"/>
    <mergeCell ref="AF104:AI104"/>
    <mergeCell ref="X105:AA105"/>
    <mergeCell ref="R106:R107"/>
    <mergeCell ref="S106:S107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L109:O109"/>
    <mergeCell ref="P109:S109"/>
    <mergeCell ref="T109:W109"/>
    <mergeCell ref="X109:AA109"/>
    <mergeCell ref="D105:D107"/>
    <mergeCell ref="E105:E107"/>
    <mergeCell ref="F105:F107"/>
    <mergeCell ref="G105:G107"/>
    <mergeCell ref="H105:H107"/>
    <mergeCell ref="I105:I107"/>
    <mergeCell ref="J105:J107"/>
    <mergeCell ref="L111:O111"/>
    <mergeCell ref="P111:S111"/>
    <mergeCell ref="T111:W111"/>
    <mergeCell ref="X111:AA111"/>
    <mergeCell ref="AB111:AE111"/>
    <mergeCell ref="AF111:AI111"/>
    <mergeCell ref="AF106:AF107"/>
    <mergeCell ref="AG106:AG107"/>
    <mergeCell ref="AH106:AH107"/>
    <mergeCell ref="AI106:AI107"/>
    <mergeCell ref="AB109:AE109"/>
    <mergeCell ref="AF109:AI109"/>
    <mergeCell ref="L112:O112"/>
    <mergeCell ref="P112:S112"/>
    <mergeCell ref="T112:W112"/>
    <mergeCell ref="X112:AA112"/>
    <mergeCell ref="AB112:AE112"/>
    <mergeCell ref="AF112:AI112"/>
    <mergeCell ref="A127:C127"/>
    <mergeCell ref="D127:AE128"/>
    <mergeCell ref="AF127:AI127"/>
    <mergeCell ref="A128:C128"/>
    <mergeCell ref="AF128:AI128"/>
    <mergeCell ref="A105:C112"/>
    <mergeCell ref="D110:F112"/>
    <mergeCell ref="G112:K112"/>
    <mergeCell ref="L105:O105"/>
    <mergeCell ref="P105:S105"/>
    <mergeCell ref="T105:W105"/>
    <mergeCell ref="L110:O110"/>
    <mergeCell ref="P110:S110"/>
    <mergeCell ref="T110:W110"/>
    <mergeCell ref="X110:AA110"/>
    <mergeCell ref="AB110:AE110"/>
    <mergeCell ref="AF110:AI110"/>
    <mergeCell ref="G111:K111"/>
    <mergeCell ref="A129:C129"/>
    <mergeCell ref="AF129:AI129"/>
    <mergeCell ref="A130:C130"/>
    <mergeCell ref="AF130:AI130"/>
    <mergeCell ref="A132:C132"/>
    <mergeCell ref="AF132:AI132"/>
    <mergeCell ref="A133:C133"/>
    <mergeCell ref="AF133:AI133"/>
    <mergeCell ref="A134:C134"/>
    <mergeCell ref="AF134:AI134"/>
    <mergeCell ref="AF131:AI131"/>
    <mergeCell ref="A136:A140"/>
    <mergeCell ref="B136:C140"/>
    <mergeCell ref="D136:F137"/>
    <mergeCell ref="G136:K136"/>
    <mergeCell ref="L136:AI136"/>
    <mergeCell ref="G137:G140"/>
    <mergeCell ref="H137:K137"/>
    <mergeCell ref="L137:O137"/>
    <mergeCell ref="P137:S137"/>
    <mergeCell ref="T137:W137"/>
    <mergeCell ref="X137:AA137"/>
    <mergeCell ref="AB137:AE137"/>
    <mergeCell ref="AF137:AI137"/>
    <mergeCell ref="D138:D140"/>
    <mergeCell ref="E138:E140"/>
    <mergeCell ref="AF139:AF140"/>
    <mergeCell ref="U139:U140"/>
    <mergeCell ref="M139:M140"/>
    <mergeCell ref="N139:N140"/>
    <mergeCell ref="O139:O140"/>
    <mergeCell ref="P139:P140"/>
    <mergeCell ref="Q139:Q140"/>
    <mergeCell ref="R139:R140"/>
    <mergeCell ref="H138:H140"/>
    <mergeCell ref="I138:I140"/>
    <mergeCell ref="J138:J140"/>
    <mergeCell ref="K138:K140"/>
    <mergeCell ref="L138:AI138"/>
    <mergeCell ref="V139:V140"/>
    <mergeCell ref="W139:W140"/>
    <mergeCell ref="X139:X140"/>
    <mergeCell ref="Y139:Y140"/>
    <mergeCell ref="Z139:Z140"/>
    <mergeCell ref="AH139:AH140"/>
    <mergeCell ref="AI139:AI140"/>
    <mergeCell ref="L139:L140"/>
    <mergeCell ref="AB172:AE172"/>
    <mergeCell ref="AF172:AI172"/>
    <mergeCell ref="B161:C161"/>
    <mergeCell ref="B153:C153"/>
    <mergeCell ref="B160:C160"/>
    <mergeCell ref="B163:C163"/>
    <mergeCell ref="B164:C164"/>
    <mergeCell ref="B154:C154"/>
    <mergeCell ref="S139:S140"/>
    <mergeCell ref="T139:T140"/>
    <mergeCell ref="B162:C162"/>
    <mergeCell ref="B149:C149"/>
    <mergeCell ref="B155:C155"/>
    <mergeCell ref="B141:C141"/>
    <mergeCell ref="D141:E141"/>
    <mergeCell ref="H141:K141"/>
    <mergeCell ref="L141:AI141"/>
    <mergeCell ref="AG139:AG140"/>
    <mergeCell ref="AA139:AA140"/>
    <mergeCell ref="AB139:AB140"/>
    <mergeCell ref="AC139:AC140"/>
    <mergeCell ref="AD139:AD140"/>
    <mergeCell ref="AE139:AE140"/>
    <mergeCell ref="F138:F140"/>
    <mergeCell ref="P171:S171"/>
    <mergeCell ref="T171:W171"/>
    <mergeCell ref="X171:AA171"/>
    <mergeCell ref="AF171:AI171"/>
    <mergeCell ref="L172:O172"/>
    <mergeCell ref="P172:S172"/>
    <mergeCell ref="B151:C151"/>
    <mergeCell ref="B152:C152"/>
    <mergeCell ref="B170:C171"/>
    <mergeCell ref="D170:D171"/>
    <mergeCell ref="E170:E171"/>
    <mergeCell ref="F170:F171"/>
    <mergeCell ref="G170:G171"/>
    <mergeCell ref="H170:H171"/>
    <mergeCell ref="I170:I171"/>
    <mergeCell ref="A172:C179"/>
    <mergeCell ref="E172:E174"/>
    <mergeCell ref="F172:F174"/>
    <mergeCell ref="G172:G174"/>
    <mergeCell ref="H172:H174"/>
    <mergeCell ref="AB171:AE171"/>
    <mergeCell ref="O173:O174"/>
    <mergeCell ref="T172:W172"/>
    <mergeCell ref="X172:AA172"/>
    <mergeCell ref="B143:C143"/>
    <mergeCell ref="B144:C144"/>
    <mergeCell ref="B147:C147"/>
    <mergeCell ref="B157:C157"/>
    <mergeCell ref="B156:C156"/>
    <mergeCell ref="B148:C148"/>
    <mergeCell ref="M173:M174"/>
    <mergeCell ref="N173:N174"/>
    <mergeCell ref="B145:C145"/>
    <mergeCell ref="B165:C165"/>
    <mergeCell ref="B146:C146"/>
    <mergeCell ref="J170:J171"/>
    <mergeCell ref="K170:K171"/>
    <mergeCell ref="L171:O171"/>
    <mergeCell ref="B168:C168"/>
    <mergeCell ref="AD173:AD174"/>
    <mergeCell ref="AE173:AE174"/>
    <mergeCell ref="U205:U206"/>
    <mergeCell ref="P177:S177"/>
    <mergeCell ref="T177:W177"/>
    <mergeCell ref="X177:AA177"/>
    <mergeCell ref="AB177:AE177"/>
    <mergeCell ref="P173:P174"/>
    <mergeCell ref="Q173:Q174"/>
    <mergeCell ref="R173:R174"/>
    <mergeCell ref="S173:S174"/>
    <mergeCell ref="T173:T174"/>
    <mergeCell ref="U173:U174"/>
    <mergeCell ref="V173:V174"/>
    <mergeCell ref="W173:W174"/>
    <mergeCell ref="X173:X174"/>
    <mergeCell ref="P179:S179"/>
    <mergeCell ref="T179:W179"/>
    <mergeCell ref="X179:AA179"/>
    <mergeCell ref="AB179:AE179"/>
    <mergeCell ref="AB205:AB206"/>
    <mergeCell ref="AC205:AC206"/>
    <mergeCell ref="AD205:AD206"/>
    <mergeCell ref="AE205:AE206"/>
    <mergeCell ref="AF179:AI179"/>
    <mergeCell ref="W192:Z192"/>
    <mergeCell ref="V205:V206"/>
    <mergeCell ref="I172:I174"/>
    <mergeCell ref="J172:J174"/>
    <mergeCell ref="K172:K174"/>
    <mergeCell ref="AF177:AI177"/>
    <mergeCell ref="G178:K178"/>
    <mergeCell ref="L178:O178"/>
    <mergeCell ref="P178:S178"/>
    <mergeCell ref="T178:W178"/>
    <mergeCell ref="X178:AA178"/>
    <mergeCell ref="AB178:AE178"/>
    <mergeCell ref="AF178:AI178"/>
    <mergeCell ref="G177:K177"/>
    <mergeCell ref="Y173:Y174"/>
    <mergeCell ref="Z173:Z174"/>
    <mergeCell ref="AA173:AA174"/>
    <mergeCell ref="AB173:AB174"/>
    <mergeCell ref="AC173:AC174"/>
    <mergeCell ref="P205:P206"/>
    <mergeCell ref="Q205:Q206"/>
    <mergeCell ref="R205:R206"/>
    <mergeCell ref="S205:S206"/>
    <mergeCell ref="D177:F179"/>
    <mergeCell ref="G179:K179"/>
    <mergeCell ref="L177:O177"/>
    <mergeCell ref="AF173:AF174"/>
    <mergeCell ref="AG173:AG174"/>
    <mergeCell ref="AH173:AH174"/>
    <mergeCell ref="F175:F176"/>
    <mergeCell ref="G175:G176"/>
    <mergeCell ref="H175:H176"/>
    <mergeCell ref="I175:I176"/>
    <mergeCell ref="J175:J176"/>
    <mergeCell ref="K175:K176"/>
    <mergeCell ref="L176:O176"/>
    <mergeCell ref="P176:S176"/>
    <mergeCell ref="T176:W176"/>
    <mergeCell ref="X176:AA176"/>
    <mergeCell ref="AB176:AE176"/>
    <mergeCell ref="AF176:AI176"/>
    <mergeCell ref="D172:D174"/>
    <mergeCell ref="L173:L174"/>
    <mergeCell ref="AI173:AI174"/>
    <mergeCell ref="D175:D176"/>
    <mergeCell ref="E175:E176"/>
    <mergeCell ref="L179:O179"/>
    <mergeCell ref="A198:C198"/>
    <mergeCell ref="AF198:AI198"/>
    <mergeCell ref="A199:C199"/>
    <mergeCell ref="AF199:AI199"/>
    <mergeCell ref="A200:C200"/>
    <mergeCell ref="AF200:AI200"/>
    <mergeCell ref="A202:A206"/>
    <mergeCell ref="B202:C206"/>
    <mergeCell ref="T205:T206"/>
    <mergeCell ref="AF205:AF206"/>
    <mergeCell ref="D202:F203"/>
    <mergeCell ref="G202:K202"/>
    <mergeCell ref="L202:AI202"/>
    <mergeCell ref="G203:G206"/>
    <mergeCell ref="H203:K203"/>
    <mergeCell ref="L203:O203"/>
    <mergeCell ref="P203:S203"/>
    <mergeCell ref="T203:W203"/>
    <mergeCell ref="X203:AA203"/>
    <mergeCell ref="AB203:AE203"/>
    <mergeCell ref="AF203:AI203"/>
    <mergeCell ref="M205:M206"/>
    <mergeCell ref="N205:N206"/>
    <mergeCell ref="O205:O206"/>
    <mergeCell ref="A193:C193"/>
    <mergeCell ref="D193:AE194"/>
    <mergeCell ref="AF193:AI193"/>
    <mergeCell ref="A194:C194"/>
    <mergeCell ref="AF194:AI194"/>
    <mergeCell ref="A195:C195"/>
    <mergeCell ref="AF195:AI195"/>
    <mergeCell ref="AF196:AI196"/>
    <mergeCell ref="A197:C197"/>
    <mergeCell ref="AF197:AI19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AB221:AE221"/>
    <mergeCell ref="AF221:AI221"/>
    <mergeCell ref="D204:D206"/>
    <mergeCell ref="E204:E206"/>
    <mergeCell ref="F204:F206"/>
    <mergeCell ref="AH205:AH206"/>
    <mergeCell ref="AI205:AI206"/>
    <mergeCell ref="AA205:AA206"/>
    <mergeCell ref="H204:H206"/>
    <mergeCell ref="G220:G221"/>
    <mergeCell ref="H220:H221"/>
    <mergeCell ref="I220:I221"/>
    <mergeCell ref="J220:J221"/>
    <mergeCell ref="I204:I206"/>
    <mergeCell ref="J204:J206"/>
    <mergeCell ref="K204:K206"/>
    <mergeCell ref="L204:AI204"/>
    <mergeCell ref="L205:L206"/>
    <mergeCell ref="W205:W206"/>
    <mergeCell ref="X205:X206"/>
    <mergeCell ref="Y205:Y206"/>
    <mergeCell ref="Z205:Z206"/>
    <mergeCell ref="AG205:AG206"/>
    <mergeCell ref="AB229:AE229"/>
    <mergeCell ref="X227:AA227"/>
    <mergeCell ref="AB227:AE227"/>
    <mergeCell ref="AF227:AI227"/>
    <mergeCell ref="AE223:AE224"/>
    <mergeCell ref="AF223:AF224"/>
    <mergeCell ref="AH223:AH224"/>
    <mergeCell ref="AI223:AI224"/>
    <mergeCell ref="Y223:Y224"/>
    <mergeCell ref="Z223:Z224"/>
    <mergeCell ref="X228:AA228"/>
    <mergeCell ref="X226:AA226"/>
    <mergeCell ref="AA223:AA224"/>
    <mergeCell ref="AB223:AB224"/>
    <mergeCell ref="AC223:AC224"/>
    <mergeCell ref="AD223:AD224"/>
    <mergeCell ref="AG223:AG224"/>
    <mergeCell ref="X223:X224"/>
    <mergeCell ref="AB226:AE226"/>
    <mergeCell ref="AF226:AI226"/>
    <mergeCell ref="AB228:AE228"/>
    <mergeCell ref="AF228:AI228"/>
    <mergeCell ref="AF229:AI229"/>
    <mergeCell ref="L227:O227"/>
    <mergeCell ref="P227:S227"/>
    <mergeCell ref="T227:W227"/>
    <mergeCell ref="I225:I226"/>
    <mergeCell ref="X222:AA222"/>
    <mergeCell ref="AB222:AE222"/>
    <mergeCell ref="D222:D224"/>
    <mergeCell ref="J222:J224"/>
    <mergeCell ref="K222:K224"/>
    <mergeCell ref="D225:D226"/>
    <mergeCell ref="E225:E226"/>
    <mergeCell ref="F225:F226"/>
    <mergeCell ref="G225:G226"/>
    <mergeCell ref="H225:H226"/>
    <mergeCell ref="J225:J226"/>
    <mergeCell ref="K225:K226"/>
    <mergeCell ref="P222:S222"/>
    <mergeCell ref="T222:W222"/>
    <mergeCell ref="P223:P224"/>
    <mergeCell ref="G227:K227"/>
    <mergeCell ref="B207:C207"/>
    <mergeCell ref="D207:E207"/>
    <mergeCell ref="H207:K207"/>
    <mergeCell ref="L207:AI207"/>
    <mergeCell ref="AF222:AI222"/>
    <mergeCell ref="Q223:Q224"/>
    <mergeCell ref="X221:AA221"/>
    <mergeCell ref="P221:S221"/>
    <mergeCell ref="T221:W221"/>
    <mergeCell ref="A222:C229"/>
    <mergeCell ref="L226:O226"/>
    <mergeCell ref="P226:S226"/>
    <mergeCell ref="T226:W226"/>
    <mergeCell ref="E222:E224"/>
    <mergeCell ref="F222:F224"/>
    <mergeCell ref="G222:G224"/>
    <mergeCell ref="H222:H224"/>
    <mergeCell ref="I222:I224"/>
    <mergeCell ref="R223:R224"/>
    <mergeCell ref="S223:S224"/>
    <mergeCell ref="T223:T224"/>
    <mergeCell ref="U223:U224"/>
    <mergeCell ref="V223:V224"/>
    <mergeCell ref="W223:W224"/>
    <mergeCell ref="B220:C221"/>
    <mergeCell ref="D220:D221"/>
    <mergeCell ref="E220:E221"/>
    <mergeCell ref="F220:F221"/>
    <mergeCell ref="L223:L224"/>
    <mergeCell ref="M223:M224"/>
    <mergeCell ref="N223:N224"/>
    <mergeCell ref="O223:O224"/>
    <mergeCell ref="K220:K221"/>
    <mergeCell ref="L221:O221"/>
    <mergeCell ref="B142:C142"/>
    <mergeCell ref="B166:C166"/>
    <mergeCell ref="B158:C158"/>
    <mergeCell ref="B169:C169"/>
    <mergeCell ref="B150:C150"/>
    <mergeCell ref="W242:Z242"/>
    <mergeCell ref="C14:G14"/>
    <mergeCell ref="C15:G15"/>
    <mergeCell ref="C16:G16"/>
    <mergeCell ref="C17:G17"/>
    <mergeCell ref="C18:G18"/>
    <mergeCell ref="C19:G19"/>
    <mergeCell ref="G229:K229"/>
    <mergeCell ref="L229:O229"/>
    <mergeCell ref="P229:S229"/>
    <mergeCell ref="T229:W229"/>
    <mergeCell ref="X229:AA229"/>
    <mergeCell ref="Q29:AB29"/>
    <mergeCell ref="D227:F229"/>
    <mergeCell ref="G228:K228"/>
    <mergeCell ref="L228:O228"/>
    <mergeCell ref="P228:S228"/>
    <mergeCell ref="T228:W228"/>
    <mergeCell ref="L222:O222"/>
  </mergeCells>
  <phoneticPr fontId="35" type="noConversion"/>
  <printOptions horizontalCentered="1"/>
  <pageMargins left="0.70866141732283472" right="0.70866141732283472" top="0.74803149606299213" bottom="0.15748031496062992" header="0.11811023622047245" footer="0"/>
  <pageSetup paperSize="9" scale="47" orientation="landscape" horizontalDpi="4294967294" verticalDpi="4294967294" r:id="rId1"/>
  <rowBreaks count="5" manualBreakCount="5">
    <brk id="36" max="34" man="1"/>
    <brk id="81" max="16383" man="1"/>
    <brk id="126" max="16383" man="1"/>
    <brk id="192" max="34" man="1"/>
    <brk id="242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B754-2573-4165-8B9D-BFB8A72C77A3}">
  <sheetPr>
    <pageSetUpPr fitToPage="1"/>
  </sheetPr>
  <dimension ref="A1:K70"/>
  <sheetViews>
    <sheetView topLeftCell="A52" zoomScale="80" zoomScaleNormal="80" workbookViewId="0">
      <selection activeCell="F69" sqref="A1:F69"/>
    </sheetView>
  </sheetViews>
  <sheetFormatPr defaultRowHeight="13.2" x14ac:dyDescent="0.25"/>
  <cols>
    <col min="1" max="1" width="8" style="120" customWidth="1"/>
    <col min="2" max="2" width="61.6640625" customWidth="1"/>
    <col min="3" max="3" width="15.33203125" customWidth="1"/>
    <col min="4" max="4" width="7.109375" customWidth="1"/>
    <col min="5" max="5" width="13.5546875" bestFit="1" customWidth="1"/>
    <col min="6" max="6" width="7.6640625" customWidth="1"/>
    <col min="7" max="9" width="0" hidden="1" customWidth="1"/>
    <col min="10" max="10" width="8.109375" hidden="1" customWidth="1"/>
    <col min="11" max="11" width="0" hidden="1" customWidth="1"/>
  </cols>
  <sheetData>
    <row r="1" spans="1:11" ht="31.95" customHeight="1" x14ac:dyDescent="0.3">
      <c r="A1" s="144"/>
      <c r="B1" s="594" t="s">
        <v>190</v>
      </c>
      <c r="C1" s="594"/>
      <c r="D1" s="594"/>
      <c r="E1" s="594"/>
      <c r="F1" s="233"/>
      <c r="G1" s="232"/>
      <c r="H1" s="232"/>
    </row>
    <row r="2" spans="1:11" ht="14.4" thickBot="1" x14ac:dyDescent="0.35">
      <c r="A2" s="252"/>
      <c r="B2" s="234"/>
      <c r="C2" s="234"/>
      <c r="D2" s="234"/>
      <c r="E2" s="234"/>
      <c r="F2" s="234"/>
      <c r="G2" s="218"/>
      <c r="H2" s="218"/>
    </row>
    <row r="3" spans="1:11" ht="27.6" x14ac:dyDescent="0.3">
      <c r="A3" s="228" t="s">
        <v>191</v>
      </c>
      <c r="B3" s="229" t="s">
        <v>192</v>
      </c>
      <c r="C3" s="229" t="s">
        <v>193</v>
      </c>
      <c r="D3" s="229" t="s">
        <v>194</v>
      </c>
      <c r="E3" s="229" t="s">
        <v>195</v>
      </c>
      <c r="F3" s="230" t="s">
        <v>196</v>
      </c>
      <c r="G3" s="223"/>
      <c r="H3" s="219"/>
      <c r="J3" s="290" t="s">
        <v>191</v>
      </c>
      <c r="K3" s="290" t="s">
        <v>194</v>
      </c>
    </row>
    <row r="4" spans="1:11" ht="15.6" customHeight="1" x14ac:dyDescent="0.3">
      <c r="A4" s="253" t="s">
        <v>197</v>
      </c>
      <c r="B4" s="231" t="s">
        <v>198</v>
      </c>
      <c r="C4" s="227" t="s">
        <v>199</v>
      </c>
      <c r="D4" s="235">
        <v>5</v>
      </c>
      <c r="E4" s="235">
        <v>1</v>
      </c>
      <c r="F4" s="236">
        <f>D4*E4</f>
        <v>5</v>
      </c>
      <c r="G4" s="223"/>
      <c r="H4" s="219"/>
      <c r="J4" s="118" t="s">
        <v>197</v>
      </c>
      <c r="K4" s="118">
        <v>5</v>
      </c>
    </row>
    <row r="5" spans="1:11" ht="15.6" x14ac:dyDescent="0.3">
      <c r="A5" s="254" t="s">
        <v>200</v>
      </c>
      <c r="B5" s="225" t="s">
        <v>50</v>
      </c>
      <c r="C5" s="224" t="s">
        <v>201</v>
      </c>
      <c r="D5" s="237">
        <v>1</v>
      </c>
      <c r="E5" s="237">
        <v>0.5</v>
      </c>
      <c r="F5" s="238">
        <f>D5*E5</f>
        <v>0.5</v>
      </c>
      <c r="G5" s="223"/>
      <c r="H5" s="219"/>
      <c r="J5" s="118" t="s">
        <v>200</v>
      </c>
      <c r="K5" s="118">
        <v>0.5</v>
      </c>
    </row>
    <row r="6" spans="1:11" ht="15.6" x14ac:dyDescent="0.3">
      <c r="A6" s="254" t="s">
        <v>202</v>
      </c>
      <c r="B6" s="225" t="s">
        <v>58</v>
      </c>
      <c r="C6" s="224" t="s">
        <v>201</v>
      </c>
      <c r="D6" s="237">
        <v>0</v>
      </c>
      <c r="E6" s="237">
        <v>0.5</v>
      </c>
      <c r="F6" s="238" t="s">
        <v>203</v>
      </c>
      <c r="G6" s="223"/>
      <c r="H6" s="219"/>
      <c r="J6" s="118" t="s">
        <v>202</v>
      </c>
      <c r="K6" s="118" t="s">
        <v>203</v>
      </c>
    </row>
    <row r="7" spans="1:11" ht="15.6" x14ac:dyDescent="0.3">
      <c r="A7" s="254" t="s">
        <v>204</v>
      </c>
      <c r="B7" s="225" t="s">
        <v>91</v>
      </c>
      <c r="C7" s="224" t="s">
        <v>201</v>
      </c>
      <c r="D7" s="237">
        <v>2</v>
      </c>
      <c r="E7" s="237">
        <v>0.5</v>
      </c>
      <c r="F7" s="238">
        <f t="shared" ref="F7:F12" si="0">D7*E7</f>
        <v>1</v>
      </c>
      <c r="G7" s="223"/>
      <c r="H7" s="220"/>
      <c r="J7" s="118" t="s">
        <v>204</v>
      </c>
      <c r="K7" s="118">
        <v>1</v>
      </c>
    </row>
    <row r="8" spans="1:11" ht="15.6" x14ac:dyDescent="0.3">
      <c r="A8" s="254" t="s">
        <v>205</v>
      </c>
      <c r="B8" s="225" t="s">
        <v>92</v>
      </c>
      <c r="C8" s="224" t="s">
        <v>199</v>
      </c>
      <c r="D8" s="237">
        <v>2</v>
      </c>
      <c r="E8" s="237">
        <v>1</v>
      </c>
      <c r="F8" s="238">
        <f t="shared" si="0"/>
        <v>2</v>
      </c>
      <c r="G8" s="223"/>
      <c r="H8" s="220"/>
      <c r="J8" s="118" t="s">
        <v>205</v>
      </c>
      <c r="K8" s="118">
        <v>2</v>
      </c>
    </row>
    <row r="9" spans="1:11" ht="15.6" x14ac:dyDescent="0.3">
      <c r="A9" s="254" t="s">
        <v>206</v>
      </c>
      <c r="B9" s="225" t="s">
        <v>93</v>
      </c>
      <c r="C9" s="224" t="s">
        <v>199</v>
      </c>
      <c r="D9" s="237">
        <v>3</v>
      </c>
      <c r="E9" s="237">
        <v>1</v>
      </c>
      <c r="F9" s="238">
        <f t="shared" si="0"/>
        <v>3</v>
      </c>
      <c r="G9" s="223"/>
      <c r="H9" s="221"/>
      <c r="J9" s="118" t="s">
        <v>206</v>
      </c>
      <c r="K9" s="118">
        <v>3</v>
      </c>
    </row>
    <row r="10" spans="1:11" ht="15.6" x14ac:dyDescent="0.3">
      <c r="A10" s="254" t="s">
        <v>207</v>
      </c>
      <c r="B10" s="225" t="s">
        <v>94</v>
      </c>
      <c r="C10" s="224" t="s">
        <v>201</v>
      </c>
      <c r="D10" s="237">
        <v>2</v>
      </c>
      <c r="E10" s="237">
        <v>0.5</v>
      </c>
      <c r="F10" s="238">
        <f t="shared" si="0"/>
        <v>1</v>
      </c>
      <c r="G10" s="223"/>
      <c r="H10" s="220"/>
      <c r="J10" s="118" t="s">
        <v>207</v>
      </c>
      <c r="K10" s="118">
        <v>1</v>
      </c>
    </row>
    <row r="11" spans="1:11" ht="15.6" x14ac:dyDescent="0.3">
      <c r="A11" s="254" t="s">
        <v>208</v>
      </c>
      <c r="B11" s="225" t="s">
        <v>95</v>
      </c>
      <c r="C11" s="224" t="s">
        <v>201</v>
      </c>
      <c r="D11" s="237">
        <v>1</v>
      </c>
      <c r="E11" s="237">
        <v>0.5</v>
      </c>
      <c r="F11" s="238">
        <f t="shared" si="0"/>
        <v>0.5</v>
      </c>
      <c r="G11" s="223"/>
      <c r="H11" s="220"/>
      <c r="J11" s="118" t="s">
        <v>208</v>
      </c>
      <c r="K11" s="118">
        <v>0.5</v>
      </c>
    </row>
    <row r="12" spans="1:11" ht="15.6" x14ac:dyDescent="0.3">
      <c r="A12" s="254" t="s">
        <v>209</v>
      </c>
      <c r="B12" s="225" t="s">
        <v>96</v>
      </c>
      <c r="C12" s="224" t="s">
        <v>199</v>
      </c>
      <c r="D12" s="237">
        <v>3</v>
      </c>
      <c r="E12" s="237">
        <v>1</v>
      </c>
      <c r="F12" s="238">
        <f t="shared" si="0"/>
        <v>3</v>
      </c>
      <c r="G12" s="223"/>
      <c r="H12" s="221"/>
      <c r="J12" s="118" t="s">
        <v>209</v>
      </c>
      <c r="K12" s="118">
        <v>3</v>
      </c>
    </row>
    <row r="13" spans="1:11" ht="15.6" x14ac:dyDescent="0.3">
      <c r="A13" s="254" t="s">
        <v>210</v>
      </c>
      <c r="B13" s="225" t="s">
        <v>105</v>
      </c>
      <c r="C13" s="224" t="s">
        <v>201</v>
      </c>
      <c r="D13" s="237">
        <v>3</v>
      </c>
      <c r="E13" s="237">
        <v>0.5</v>
      </c>
      <c r="F13" s="238">
        <f t="shared" ref="F13:F38" si="1">D13*E13</f>
        <v>1.5</v>
      </c>
      <c r="G13" s="223"/>
      <c r="H13" s="222"/>
      <c r="J13" s="118" t="s">
        <v>210</v>
      </c>
      <c r="K13" s="118">
        <v>1.5</v>
      </c>
    </row>
    <row r="14" spans="1:11" ht="15.6" x14ac:dyDescent="0.3">
      <c r="A14" s="254" t="s">
        <v>211</v>
      </c>
      <c r="B14" s="225" t="s">
        <v>106</v>
      </c>
      <c r="C14" s="224" t="s">
        <v>212</v>
      </c>
      <c r="D14" s="237">
        <v>2</v>
      </c>
      <c r="E14" s="237">
        <v>1</v>
      </c>
      <c r="F14" s="238">
        <f t="shared" si="1"/>
        <v>2</v>
      </c>
      <c r="G14" s="223"/>
      <c r="H14" s="222"/>
      <c r="J14" s="118" t="s">
        <v>211</v>
      </c>
      <c r="K14" s="118">
        <v>2</v>
      </c>
    </row>
    <row r="15" spans="1:11" ht="15.6" x14ac:dyDescent="0.3">
      <c r="A15" s="254" t="s">
        <v>213</v>
      </c>
      <c r="B15" s="225" t="s">
        <v>107</v>
      </c>
      <c r="C15" s="224" t="s">
        <v>212</v>
      </c>
      <c r="D15" s="237">
        <v>2</v>
      </c>
      <c r="E15" s="237">
        <v>1</v>
      </c>
      <c r="F15" s="238">
        <f t="shared" si="1"/>
        <v>2</v>
      </c>
      <c r="G15" s="223"/>
      <c r="H15" s="222"/>
      <c r="J15" s="118" t="s">
        <v>213</v>
      </c>
      <c r="K15" s="118">
        <v>2</v>
      </c>
    </row>
    <row r="16" spans="1:11" ht="15.6" x14ac:dyDescent="0.3">
      <c r="A16" s="254" t="s">
        <v>214</v>
      </c>
      <c r="B16" s="225" t="s">
        <v>108</v>
      </c>
      <c r="C16" s="224" t="s">
        <v>201</v>
      </c>
      <c r="D16" s="237">
        <v>2</v>
      </c>
      <c r="E16" s="239">
        <v>0.5</v>
      </c>
      <c r="F16" s="238">
        <f t="shared" si="1"/>
        <v>1</v>
      </c>
      <c r="G16" s="223"/>
      <c r="H16" s="222"/>
      <c r="J16" s="118" t="s">
        <v>214</v>
      </c>
      <c r="K16" s="118">
        <v>1</v>
      </c>
    </row>
    <row r="17" spans="1:11" ht="15.6" customHeight="1" x14ac:dyDescent="0.3">
      <c r="A17" s="254" t="s">
        <v>215</v>
      </c>
      <c r="B17" s="225" t="s">
        <v>109</v>
      </c>
      <c r="C17" s="224" t="s">
        <v>201</v>
      </c>
      <c r="D17" s="237">
        <v>2</v>
      </c>
      <c r="E17" s="239">
        <v>0.5</v>
      </c>
      <c r="F17" s="238">
        <f t="shared" si="1"/>
        <v>1</v>
      </c>
      <c r="G17" s="223"/>
      <c r="H17" s="222"/>
      <c r="J17" s="118" t="s">
        <v>215</v>
      </c>
      <c r="K17" s="118">
        <v>1</v>
      </c>
    </row>
    <row r="18" spans="1:11" ht="15.6" customHeight="1" x14ac:dyDescent="0.3">
      <c r="A18" s="254" t="s">
        <v>216</v>
      </c>
      <c r="B18" s="225" t="s">
        <v>110</v>
      </c>
      <c r="C18" s="224" t="s">
        <v>199</v>
      </c>
      <c r="D18" s="237">
        <v>3</v>
      </c>
      <c r="E18" s="237">
        <v>1</v>
      </c>
      <c r="F18" s="238">
        <f t="shared" si="1"/>
        <v>3</v>
      </c>
      <c r="G18" s="223"/>
      <c r="H18" s="222"/>
      <c r="J18" s="118" t="s">
        <v>216</v>
      </c>
      <c r="K18" s="118">
        <v>3</v>
      </c>
    </row>
    <row r="19" spans="1:11" ht="15.6" x14ac:dyDescent="0.3">
      <c r="A19" s="254" t="s">
        <v>217</v>
      </c>
      <c r="B19" s="225" t="s">
        <v>112</v>
      </c>
      <c r="C19" s="225" t="s">
        <v>212</v>
      </c>
      <c r="D19" s="237">
        <v>2</v>
      </c>
      <c r="E19" s="237">
        <v>1</v>
      </c>
      <c r="F19" s="238">
        <f t="shared" si="1"/>
        <v>2</v>
      </c>
      <c r="G19" s="223"/>
      <c r="H19" s="222"/>
      <c r="J19" s="118" t="s">
        <v>217</v>
      </c>
      <c r="K19" s="118">
        <v>2</v>
      </c>
    </row>
    <row r="20" spans="1:11" ht="15.6" x14ac:dyDescent="0.3">
      <c r="A20" s="254" t="s">
        <v>218</v>
      </c>
      <c r="B20" s="225" t="s">
        <v>114</v>
      </c>
      <c r="C20" s="225" t="s">
        <v>212</v>
      </c>
      <c r="D20" s="237">
        <v>2</v>
      </c>
      <c r="E20" s="237">
        <v>1</v>
      </c>
      <c r="F20" s="238">
        <f t="shared" si="1"/>
        <v>2</v>
      </c>
      <c r="G20" s="223"/>
      <c r="H20" s="222"/>
      <c r="J20" s="118" t="s">
        <v>218</v>
      </c>
      <c r="K20" s="118">
        <v>2</v>
      </c>
    </row>
    <row r="21" spans="1:11" ht="15.6" x14ac:dyDescent="0.3">
      <c r="A21" s="254" t="s">
        <v>219</v>
      </c>
      <c r="B21" s="225" t="s">
        <v>116</v>
      </c>
      <c r="C21" s="224" t="s">
        <v>220</v>
      </c>
      <c r="D21" s="237">
        <v>2</v>
      </c>
      <c r="E21" s="237">
        <v>1</v>
      </c>
      <c r="F21" s="238">
        <f t="shared" si="1"/>
        <v>2</v>
      </c>
      <c r="G21" s="223"/>
      <c r="H21" s="222"/>
      <c r="J21" s="118" t="s">
        <v>219</v>
      </c>
      <c r="K21" s="118">
        <v>2</v>
      </c>
    </row>
    <row r="22" spans="1:11" ht="15.6" x14ac:dyDescent="0.3">
      <c r="A22" s="254" t="s">
        <v>221</v>
      </c>
      <c r="B22" s="225" t="s">
        <v>222</v>
      </c>
      <c r="C22" s="224" t="s">
        <v>223</v>
      </c>
      <c r="D22" s="237">
        <v>24</v>
      </c>
      <c r="E22" s="237">
        <v>1</v>
      </c>
      <c r="F22" s="238">
        <f t="shared" si="1"/>
        <v>24</v>
      </c>
      <c r="G22" s="223"/>
      <c r="H22" s="222"/>
      <c r="J22" s="118" t="s">
        <v>221</v>
      </c>
      <c r="K22" s="118">
        <v>24</v>
      </c>
    </row>
    <row r="23" spans="1:11" ht="34.5" customHeight="1" x14ac:dyDescent="0.25">
      <c r="A23" s="254" t="s">
        <v>224</v>
      </c>
      <c r="B23" s="240" t="s">
        <v>225</v>
      </c>
      <c r="C23" s="241" t="s">
        <v>220</v>
      </c>
      <c r="D23" s="237">
        <v>12</v>
      </c>
      <c r="E23" s="237">
        <v>1</v>
      </c>
      <c r="F23" s="238">
        <f t="shared" si="1"/>
        <v>12</v>
      </c>
      <c r="G23" s="249"/>
      <c r="H23" s="222"/>
      <c r="I23" s="144"/>
      <c r="J23" s="250" t="s">
        <v>224</v>
      </c>
      <c r="K23" s="251">
        <v>12</v>
      </c>
    </row>
    <row r="24" spans="1:11" ht="15.6" x14ac:dyDescent="0.3">
      <c r="A24" s="254" t="s">
        <v>226</v>
      </c>
      <c r="B24" s="225" t="s">
        <v>125</v>
      </c>
      <c r="C24" s="224" t="s">
        <v>199</v>
      </c>
      <c r="D24" s="237">
        <v>2</v>
      </c>
      <c r="E24" s="237">
        <v>1</v>
      </c>
      <c r="F24" s="238">
        <f t="shared" si="1"/>
        <v>2</v>
      </c>
      <c r="G24" s="223"/>
      <c r="H24" s="222"/>
      <c r="J24" s="118" t="s">
        <v>226</v>
      </c>
      <c r="K24" s="118">
        <v>2</v>
      </c>
    </row>
    <row r="25" spans="1:11" ht="15.6" x14ac:dyDescent="0.3">
      <c r="A25" s="254" t="s">
        <v>227</v>
      </c>
      <c r="B25" s="225" t="s">
        <v>127</v>
      </c>
      <c r="C25" s="224" t="s">
        <v>199</v>
      </c>
      <c r="D25" s="237">
        <v>3</v>
      </c>
      <c r="E25" s="237">
        <v>1</v>
      </c>
      <c r="F25" s="238">
        <f t="shared" si="1"/>
        <v>3</v>
      </c>
      <c r="G25" s="223"/>
      <c r="H25" s="222"/>
      <c r="J25" s="118" t="s">
        <v>227</v>
      </c>
      <c r="K25" s="118">
        <v>3</v>
      </c>
    </row>
    <row r="26" spans="1:11" ht="15.6" customHeight="1" x14ac:dyDescent="0.3">
      <c r="A26" s="254" t="s">
        <v>228</v>
      </c>
      <c r="B26" s="244" t="s">
        <v>129</v>
      </c>
      <c r="C26" s="224" t="s">
        <v>199</v>
      </c>
      <c r="D26" s="237">
        <v>1</v>
      </c>
      <c r="E26" s="237">
        <v>1</v>
      </c>
      <c r="F26" s="238">
        <f t="shared" si="1"/>
        <v>1</v>
      </c>
      <c r="G26" s="223"/>
      <c r="H26" s="222"/>
      <c r="J26" s="118" t="s">
        <v>228</v>
      </c>
      <c r="K26" s="118">
        <v>1</v>
      </c>
    </row>
    <row r="27" spans="1:11" ht="15.6" x14ac:dyDescent="0.3">
      <c r="A27" s="254" t="s">
        <v>229</v>
      </c>
      <c r="B27" s="225" t="s">
        <v>131</v>
      </c>
      <c r="C27" s="225" t="s">
        <v>201</v>
      </c>
      <c r="D27" s="237">
        <v>2</v>
      </c>
      <c r="E27" s="239">
        <v>0.5</v>
      </c>
      <c r="F27" s="238">
        <f t="shared" si="1"/>
        <v>1</v>
      </c>
      <c r="G27" s="223"/>
      <c r="H27" s="222"/>
      <c r="J27" s="118" t="s">
        <v>229</v>
      </c>
      <c r="K27" s="118">
        <v>1</v>
      </c>
    </row>
    <row r="28" spans="1:11" ht="15.6" customHeight="1" x14ac:dyDescent="0.3">
      <c r="A28" s="254" t="s">
        <v>230</v>
      </c>
      <c r="B28" s="225" t="s">
        <v>133</v>
      </c>
      <c r="C28" s="225" t="s">
        <v>201</v>
      </c>
      <c r="D28" s="237">
        <v>1</v>
      </c>
      <c r="E28" s="239">
        <v>0.5</v>
      </c>
      <c r="F28" s="238">
        <f t="shared" si="1"/>
        <v>0.5</v>
      </c>
      <c r="G28" s="223"/>
      <c r="H28" s="222"/>
      <c r="J28" s="118" t="s">
        <v>230</v>
      </c>
      <c r="K28" s="118">
        <v>0.5</v>
      </c>
    </row>
    <row r="29" spans="1:11" ht="15.6" x14ac:dyDescent="0.3">
      <c r="A29" s="254" t="s">
        <v>231</v>
      </c>
      <c r="B29" s="225" t="s">
        <v>135</v>
      </c>
      <c r="C29" s="225" t="s">
        <v>212</v>
      </c>
      <c r="D29" s="237">
        <v>2</v>
      </c>
      <c r="E29" s="239">
        <v>1</v>
      </c>
      <c r="F29" s="238">
        <f t="shared" si="1"/>
        <v>2</v>
      </c>
      <c r="G29" s="223"/>
      <c r="H29" s="222"/>
      <c r="J29" s="118" t="s">
        <v>231</v>
      </c>
      <c r="K29" s="118">
        <v>1</v>
      </c>
    </row>
    <row r="30" spans="1:11" ht="15.6" x14ac:dyDescent="0.3">
      <c r="A30" s="254" t="s">
        <v>232</v>
      </c>
      <c r="B30" s="224" t="s">
        <v>139</v>
      </c>
      <c r="C30" s="224" t="s">
        <v>201</v>
      </c>
      <c r="D30" s="237">
        <v>2</v>
      </c>
      <c r="E30" s="237">
        <v>0.5</v>
      </c>
      <c r="F30" s="238">
        <f t="shared" si="1"/>
        <v>1</v>
      </c>
      <c r="G30" s="223"/>
      <c r="H30" s="222"/>
      <c r="J30" s="118" t="s">
        <v>233</v>
      </c>
      <c r="K30" s="118">
        <v>1</v>
      </c>
    </row>
    <row r="31" spans="1:11" ht="15.6" x14ac:dyDescent="0.3">
      <c r="A31" s="254" t="s">
        <v>234</v>
      </c>
      <c r="B31" s="225" t="s">
        <v>141</v>
      </c>
      <c r="C31" s="224" t="s">
        <v>199</v>
      </c>
      <c r="D31" s="237">
        <v>3</v>
      </c>
      <c r="E31" s="237">
        <v>1</v>
      </c>
      <c r="F31" s="238">
        <f t="shared" si="1"/>
        <v>3</v>
      </c>
      <c r="G31" s="223"/>
      <c r="H31" s="222"/>
      <c r="J31" s="118" t="s">
        <v>232</v>
      </c>
      <c r="K31" s="118">
        <v>3</v>
      </c>
    </row>
    <row r="32" spans="1:11" ht="15.6" x14ac:dyDescent="0.3">
      <c r="A32" s="254" t="s">
        <v>235</v>
      </c>
      <c r="B32" s="225" t="s">
        <v>143</v>
      </c>
      <c r="C32" s="224" t="s">
        <v>201</v>
      </c>
      <c r="D32" s="237">
        <v>3</v>
      </c>
      <c r="E32" s="237">
        <v>0.5</v>
      </c>
      <c r="F32" s="238">
        <f t="shared" si="1"/>
        <v>1.5</v>
      </c>
      <c r="G32" s="223"/>
      <c r="H32" s="222"/>
      <c r="J32" s="118" t="s">
        <v>234</v>
      </c>
      <c r="K32" s="118">
        <v>1.5</v>
      </c>
    </row>
    <row r="33" spans="1:11" ht="15.6" x14ac:dyDescent="0.3">
      <c r="A33" s="254" t="s">
        <v>236</v>
      </c>
      <c r="B33" s="225" t="s">
        <v>147</v>
      </c>
      <c r="C33" s="224" t="s">
        <v>201</v>
      </c>
      <c r="D33" s="237">
        <v>2</v>
      </c>
      <c r="E33" s="237">
        <v>0.5</v>
      </c>
      <c r="F33" s="238">
        <f t="shared" si="1"/>
        <v>1</v>
      </c>
      <c r="G33" s="223"/>
      <c r="H33" s="222"/>
      <c r="J33" s="118" t="s">
        <v>237</v>
      </c>
      <c r="K33" s="118">
        <v>1</v>
      </c>
    </row>
    <row r="34" spans="1:11" ht="15.6" x14ac:dyDescent="0.3">
      <c r="A34" s="254" t="s">
        <v>238</v>
      </c>
      <c r="B34" s="225" t="s">
        <v>149</v>
      </c>
      <c r="C34" s="224" t="s">
        <v>201</v>
      </c>
      <c r="D34" s="237">
        <v>1</v>
      </c>
      <c r="E34" s="239">
        <v>0.5</v>
      </c>
      <c r="F34" s="238">
        <f t="shared" si="1"/>
        <v>0.5</v>
      </c>
      <c r="G34" s="223"/>
      <c r="H34" s="222"/>
      <c r="J34" s="118" t="s">
        <v>236</v>
      </c>
      <c r="K34" s="118">
        <v>0.5</v>
      </c>
    </row>
    <row r="35" spans="1:11" ht="15.6" x14ac:dyDescent="0.3">
      <c r="A35" s="254" t="s">
        <v>239</v>
      </c>
      <c r="B35" s="244" t="s">
        <v>151</v>
      </c>
      <c r="C35" s="225" t="s">
        <v>201</v>
      </c>
      <c r="D35" s="237">
        <v>2</v>
      </c>
      <c r="E35" s="239">
        <v>0.5</v>
      </c>
      <c r="F35" s="238">
        <f t="shared" si="1"/>
        <v>1</v>
      </c>
      <c r="G35" s="223"/>
      <c r="H35" s="222"/>
      <c r="J35" s="118" t="s">
        <v>238</v>
      </c>
      <c r="K35" s="118">
        <v>1</v>
      </c>
    </row>
    <row r="36" spans="1:11" ht="15.6" x14ac:dyDescent="0.3">
      <c r="A36" s="254" t="s">
        <v>240</v>
      </c>
      <c r="B36" s="225" t="s">
        <v>153</v>
      </c>
      <c r="C36" s="224" t="s">
        <v>201</v>
      </c>
      <c r="D36" s="237">
        <v>1</v>
      </c>
      <c r="E36" s="239">
        <v>0.5</v>
      </c>
      <c r="F36" s="238">
        <f t="shared" si="1"/>
        <v>0.5</v>
      </c>
      <c r="G36" s="223"/>
      <c r="H36" s="222"/>
      <c r="J36" s="118" t="s">
        <v>239</v>
      </c>
      <c r="K36" s="118">
        <v>0.5</v>
      </c>
    </row>
    <row r="37" spans="1:11" ht="15.6" x14ac:dyDescent="0.3">
      <c r="A37" s="254" t="s">
        <v>241</v>
      </c>
      <c r="B37" s="225" t="s">
        <v>155</v>
      </c>
      <c r="C37" s="224" t="s">
        <v>201</v>
      </c>
      <c r="D37" s="237">
        <v>1</v>
      </c>
      <c r="E37" s="239">
        <v>0.5</v>
      </c>
      <c r="F37" s="238">
        <f t="shared" si="1"/>
        <v>0.5</v>
      </c>
      <c r="G37" s="223"/>
      <c r="H37" s="222"/>
      <c r="J37" s="118" t="s">
        <v>240</v>
      </c>
      <c r="K37" s="118">
        <v>0.5</v>
      </c>
    </row>
    <row r="38" spans="1:11" ht="15.6" x14ac:dyDescent="0.3">
      <c r="A38" s="254" t="s">
        <v>242</v>
      </c>
      <c r="B38" s="225" t="s">
        <v>243</v>
      </c>
      <c r="C38" s="224" t="s">
        <v>201</v>
      </c>
      <c r="D38" s="237">
        <v>1</v>
      </c>
      <c r="E38" s="239">
        <v>0.5</v>
      </c>
      <c r="F38" s="238">
        <f t="shared" si="1"/>
        <v>0.5</v>
      </c>
      <c r="G38" s="223"/>
      <c r="H38" s="222"/>
      <c r="J38" s="118" t="s">
        <v>241</v>
      </c>
      <c r="K38" s="118">
        <v>0.5</v>
      </c>
    </row>
    <row r="39" spans="1:11" ht="15.6" x14ac:dyDescent="0.3">
      <c r="A39" s="254" t="s">
        <v>244</v>
      </c>
      <c r="B39" s="225" t="s">
        <v>245</v>
      </c>
      <c r="C39" s="224" t="s">
        <v>212</v>
      </c>
      <c r="D39" s="237">
        <v>2</v>
      </c>
      <c r="E39" s="237">
        <v>1</v>
      </c>
      <c r="F39" s="238">
        <f>E39*D39</f>
        <v>2</v>
      </c>
      <c r="G39" s="223"/>
      <c r="H39" s="219"/>
      <c r="I39" s="50"/>
      <c r="J39" s="118" t="s">
        <v>244</v>
      </c>
      <c r="K39" s="118">
        <v>2</v>
      </c>
    </row>
    <row r="40" spans="1:11" ht="15.6" customHeight="1" x14ac:dyDescent="0.3">
      <c r="A40" s="254" t="s">
        <v>246</v>
      </c>
      <c r="B40" s="225" t="s">
        <v>164</v>
      </c>
      <c r="C40" s="224" t="s">
        <v>212</v>
      </c>
      <c r="D40" s="237">
        <v>1</v>
      </c>
      <c r="E40" s="237">
        <v>1</v>
      </c>
      <c r="F40" s="238">
        <f t="shared" ref="F40:F50" si="2">E40*D40</f>
        <v>1</v>
      </c>
      <c r="G40" s="223"/>
      <c r="H40" s="219"/>
      <c r="I40" s="51"/>
      <c r="J40" s="118" t="s">
        <v>246</v>
      </c>
      <c r="K40" s="118">
        <v>1</v>
      </c>
    </row>
    <row r="41" spans="1:11" ht="15.6" x14ac:dyDescent="0.3">
      <c r="A41" s="254" t="s">
        <v>247</v>
      </c>
      <c r="B41" s="225" t="s">
        <v>165</v>
      </c>
      <c r="C41" s="224" t="s">
        <v>201</v>
      </c>
      <c r="D41" s="237">
        <v>1</v>
      </c>
      <c r="E41" s="237">
        <v>0.5</v>
      </c>
      <c r="F41" s="238">
        <f>E41*D41</f>
        <v>0.5</v>
      </c>
      <c r="G41" s="223"/>
      <c r="H41" s="219"/>
      <c r="I41" s="50"/>
      <c r="J41" s="118" t="s">
        <v>247</v>
      </c>
      <c r="K41" s="118">
        <v>0.5</v>
      </c>
    </row>
    <row r="42" spans="1:11" ht="15.6" x14ac:dyDescent="0.3">
      <c r="A42" s="254" t="s">
        <v>248</v>
      </c>
      <c r="B42" s="225" t="s">
        <v>166</v>
      </c>
      <c r="C42" s="224" t="s">
        <v>212</v>
      </c>
      <c r="D42" s="237">
        <v>2</v>
      </c>
      <c r="E42" s="237">
        <v>1</v>
      </c>
      <c r="F42" s="238">
        <f t="shared" si="2"/>
        <v>2</v>
      </c>
      <c r="G42" s="223"/>
      <c r="H42" s="219"/>
      <c r="I42" s="50"/>
      <c r="J42" s="118" t="s">
        <v>248</v>
      </c>
      <c r="K42" s="118">
        <v>2</v>
      </c>
    </row>
    <row r="43" spans="1:11" ht="15.6" customHeight="1" x14ac:dyDescent="0.3">
      <c r="A43" s="254" t="s">
        <v>249</v>
      </c>
      <c r="B43" s="225" t="s">
        <v>167</v>
      </c>
      <c r="C43" s="224" t="s">
        <v>201</v>
      </c>
      <c r="D43" s="237">
        <v>2</v>
      </c>
      <c r="E43" s="237">
        <v>0.5</v>
      </c>
      <c r="F43" s="238">
        <f t="shared" si="2"/>
        <v>1</v>
      </c>
      <c r="G43" s="223"/>
      <c r="H43" s="219"/>
      <c r="I43" s="50"/>
      <c r="J43" s="118" t="s">
        <v>249</v>
      </c>
      <c r="K43" s="118">
        <v>1</v>
      </c>
    </row>
    <row r="44" spans="1:11" ht="15.6" x14ac:dyDescent="0.3">
      <c r="A44" s="254" t="s">
        <v>250</v>
      </c>
      <c r="B44" s="225" t="s">
        <v>168</v>
      </c>
      <c r="C44" s="224" t="s">
        <v>201</v>
      </c>
      <c r="D44" s="237">
        <v>2</v>
      </c>
      <c r="E44" s="237">
        <v>0.5</v>
      </c>
      <c r="F44" s="238">
        <f t="shared" si="2"/>
        <v>1</v>
      </c>
      <c r="G44" s="223"/>
      <c r="H44" s="219"/>
      <c r="I44" s="86"/>
      <c r="J44" s="118" t="s">
        <v>250</v>
      </c>
      <c r="K44" s="118">
        <v>1</v>
      </c>
    </row>
    <row r="45" spans="1:11" ht="15.6" x14ac:dyDescent="0.3">
      <c r="A45" s="254" t="s">
        <v>251</v>
      </c>
      <c r="B45" s="225" t="s">
        <v>169</v>
      </c>
      <c r="C45" s="224" t="s">
        <v>212</v>
      </c>
      <c r="D45" s="237">
        <v>2</v>
      </c>
      <c r="E45" s="237">
        <v>1</v>
      </c>
      <c r="F45" s="238">
        <f t="shared" si="2"/>
        <v>2</v>
      </c>
      <c r="G45" s="223"/>
      <c r="H45" s="219"/>
      <c r="I45" s="50"/>
      <c r="J45" s="118" t="s">
        <v>251</v>
      </c>
      <c r="K45" s="118">
        <v>2</v>
      </c>
    </row>
    <row r="46" spans="1:11" ht="15.6" customHeight="1" x14ac:dyDescent="0.3">
      <c r="A46" s="254" t="s">
        <v>252</v>
      </c>
      <c r="B46" s="225" t="s">
        <v>170</v>
      </c>
      <c r="C46" s="224" t="s">
        <v>199</v>
      </c>
      <c r="D46" s="237">
        <v>2</v>
      </c>
      <c r="E46" s="237">
        <v>1</v>
      </c>
      <c r="F46" s="238">
        <f t="shared" si="2"/>
        <v>2</v>
      </c>
      <c r="G46" s="223"/>
      <c r="H46" s="219"/>
      <c r="I46" s="50"/>
      <c r="J46" s="118" t="s">
        <v>252</v>
      </c>
      <c r="K46" s="118">
        <v>2</v>
      </c>
    </row>
    <row r="47" spans="1:11" ht="15.6" x14ac:dyDescent="0.3">
      <c r="A47" s="254" t="s">
        <v>253</v>
      </c>
      <c r="B47" s="225" t="s">
        <v>171</v>
      </c>
      <c r="C47" s="224" t="s">
        <v>201</v>
      </c>
      <c r="D47" s="237">
        <v>1</v>
      </c>
      <c r="E47" s="237">
        <v>0.5</v>
      </c>
      <c r="F47" s="238">
        <f t="shared" si="2"/>
        <v>0.5</v>
      </c>
      <c r="G47" s="223"/>
      <c r="H47" s="219"/>
      <c r="I47" s="50"/>
      <c r="J47" s="118" t="s">
        <v>253</v>
      </c>
      <c r="K47" s="118">
        <v>0.5</v>
      </c>
    </row>
    <row r="48" spans="1:11" ht="15.6" x14ac:dyDescent="0.3">
      <c r="A48" s="254" t="s">
        <v>254</v>
      </c>
      <c r="B48" s="225" t="s">
        <v>172</v>
      </c>
      <c r="C48" s="224" t="s">
        <v>201</v>
      </c>
      <c r="D48" s="237">
        <v>1</v>
      </c>
      <c r="E48" s="237">
        <v>0.5</v>
      </c>
      <c r="F48" s="238">
        <f t="shared" si="2"/>
        <v>0.5</v>
      </c>
      <c r="G48" s="223"/>
      <c r="H48" s="219"/>
      <c r="I48" s="51"/>
      <c r="J48" s="118" t="s">
        <v>254</v>
      </c>
      <c r="K48" s="118">
        <v>0.5</v>
      </c>
    </row>
    <row r="49" spans="1:11" ht="15.6" x14ac:dyDescent="0.3">
      <c r="A49" s="254" t="s">
        <v>255</v>
      </c>
      <c r="B49" s="224" t="s">
        <v>173</v>
      </c>
      <c r="C49" s="224" t="s">
        <v>212</v>
      </c>
      <c r="D49" s="237">
        <v>2</v>
      </c>
      <c r="E49" s="237">
        <v>1</v>
      </c>
      <c r="F49" s="238">
        <f t="shared" si="2"/>
        <v>2</v>
      </c>
      <c r="G49" s="223"/>
      <c r="H49" s="219"/>
      <c r="I49" s="51"/>
      <c r="J49" s="118" t="s">
        <v>255</v>
      </c>
      <c r="K49" s="118">
        <v>2</v>
      </c>
    </row>
    <row r="50" spans="1:11" ht="15.6" x14ac:dyDescent="0.3">
      <c r="A50" s="254" t="s">
        <v>256</v>
      </c>
      <c r="B50" s="224" t="s">
        <v>174</v>
      </c>
      <c r="C50" s="224" t="s">
        <v>212</v>
      </c>
      <c r="D50" s="237">
        <v>2</v>
      </c>
      <c r="E50" s="237">
        <v>1</v>
      </c>
      <c r="F50" s="238">
        <f t="shared" si="2"/>
        <v>2</v>
      </c>
      <c r="G50" s="223"/>
      <c r="H50" s="219"/>
      <c r="I50" s="51"/>
      <c r="J50" s="118" t="s">
        <v>256</v>
      </c>
      <c r="K50" s="118">
        <v>2</v>
      </c>
    </row>
    <row r="51" spans="1:11" ht="15.6" x14ac:dyDescent="0.3">
      <c r="A51" s="254" t="s">
        <v>257</v>
      </c>
      <c r="B51" s="225" t="s">
        <v>179</v>
      </c>
      <c r="C51" s="224" t="s">
        <v>212</v>
      </c>
      <c r="D51" s="237">
        <v>2</v>
      </c>
      <c r="E51" s="237">
        <v>1</v>
      </c>
      <c r="F51" s="238">
        <f t="shared" ref="F51:F61" si="3">D51*E51</f>
        <v>2</v>
      </c>
      <c r="G51" s="223"/>
      <c r="H51" s="219"/>
      <c r="J51" s="118" t="s">
        <v>257</v>
      </c>
      <c r="K51" s="118">
        <v>2</v>
      </c>
    </row>
    <row r="52" spans="1:11" ht="15.6" x14ac:dyDescent="0.3">
      <c r="A52" s="254" t="s">
        <v>258</v>
      </c>
      <c r="B52" s="225" t="s">
        <v>180</v>
      </c>
      <c r="C52" s="224" t="s">
        <v>212</v>
      </c>
      <c r="D52" s="237">
        <v>2</v>
      </c>
      <c r="E52" s="237">
        <v>1</v>
      </c>
      <c r="F52" s="238">
        <f t="shared" si="3"/>
        <v>2</v>
      </c>
      <c r="G52" s="223"/>
      <c r="H52" s="219"/>
      <c r="J52" s="118" t="s">
        <v>258</v>
      </c>
      <c r="K52" s="118">
        <v>2</v>
      </c>
    </row>
    <row r="53" spans="1:11" ht="15.6" x14ac:dyDescent="0.3">
      <c r="A53" s="254" t="s">
        <v>259</v>
      </c>
      <c r="B53" s="225" t="s">
        <v>260</v>
      </c>
      <c r="C53" s="224" t="s">
        <v>201</v>
      </c>
      <c r="D53" s="237">
        <v>2</v>
      </c>
      <c r="E53" s="237">
        <v>0.5</v>
      </c>
      <c r="F53" s="238">
        <f t="shared" si="3"/>
        <v>1</v>
      </c>
      <c r="G53" s="223"/>
      <c r="H53" s="219"/>
      <c r="J53" s="118" t="s">
        <v>259</v>
      </c>
      <c r="K53" s="118">
        <v>1</v>
      </c>
    </row>
    <row r="54" spans="1:11" ht="15.6" x14ac:dyDescent="0.3">
      <c r="A54" s="254" t="s">
        <v>261</v>
      </c>
      <c r="B54" s="225" t="s">
        <v>182</v>
      </c>
      <c r="C54" s="224" t="s">
        <v>201</v>
      </c>
      <c r="D54" s="237">
        <v>1</v>
      </c>
      <c r="E54" s="237">
        <v>0.5</v>
      </c>
      <c r="F54" s="238">
        <f t="shared" si="3"/>
        <v>0.5</v>
      </c>
      <c r="G54" s="223"/>
      <c r="H54" s="219"/>
      <c r="J54" s="118" t="s">
        <v>261</v>
      </c>
      <c r="K54" s="118">
        <v>0.5</v>
      </c>
    </row>
    <row r="55" spans="1:11" ht="15.6" customHeight="1" x14ac:dyDescent="0.3">
      <c r="A55" s="254" t="s">
        <v>262</v>
      </c>
      <c r="B55" s="225" t="s">
        <v>183</v>
      </c>
      <c r="C55" s="224" t="s">
        <v>201</v>
      </c>
      <c r="D55" s="237">
        <v>2</v>
      </c>
      <c r="E55" s="237">
        <v>0.5</v>
      </c>
      <c r="F55" s="238">
        <f t="shared" si="3"/>
        <v>1</v>
      </c>
      <c r="G55" s="223"/>
      <c r="H55" s="219"/>
      <c r="J55" s="118" t="s">
        <v>262</v>
      </c>
      <c r="K55" s="118">
        <v>1</v>
      </c>
    </row>
    <row r="56" spans="1:11" ht="15.6" x14ac:dyDescent="0.3">
      <c r="A56" s="254" t="s">
        <v>263</v>
      </c>
      <c r="B56" s="225" t="s">
        <v>184</v>
      </c>
      <c r="C56" s="224" t="s">
        <v>201</v>
      </c>
      <c r="D56" s="237">
        <v>3</v>
      </c>
      <c r="E56" s="237">
        <v>0.5</v>
      </c>
      <c r="F56" s="238">
        <f t="shared" si="3"/>
        <v>1.5</v>
      </c>
      <c r="G56" s="223"/>
      <c r="H56" s="219"/>
      <c r="J56" s="118" t="s">
        <v>263</v>
      </c>
      <c r="K56" s="118">
        <v>1.5</v>
      </c>
    </row>
    <row r="57" spans="1:11" ht="15.6" x14ac:dyDescent="0.3">
      <c r="A57" s="254" t="s">
        <v>264</v>
      </c>
      <c r="B57" s="225" t="s">
        <v>185</v>
      </c>
      <c r="C57" s="224" t="s">
        <v>199</v>
      </c>
      <c r="D57" s="237">
        <v>2</v>
      </c>
      <c r="E57" s="237">
        <v>1</v>
      </c>
      <c r="F57" s="238">
        <f t="shared" si="3"/>
        <v>2</v>
      </c>
      <c r="G57" s="223"/>
      <c r="H57" s="219"/>
      <c r="J57" s="118" t="s">
        <v>264</v>
      </c>
      <c r="K57" s="118">
        <v>2</v>
      </c>
    </row>
    <row r="58" spans="1:11" ht="15.6" customHeight="1" x14ac:dyDescent="0.3">
      <c r="A58" s="254" t="s">
        <v>265</v>
      </c>
      <c r="B58" s="225" t="s">
        <v>174</v>
      </c>
      <c r="C58" s="224" t="s">
        <v>212</v>
      </c>
      <c r="D58" s="237">
        <v>2</v>
      </c>
      <c r="E58" s="237">
        <v>1</v>
      </c>
      <c r="F58" s="238">
        <f t="shared" si="3"/>
        <v>2</v>
      </c>
      <c r="G58" s="223"/>
      <c r="H58" s="219"/>
      <c r="J58" s="118" t="s">
        <v>265</v>
      </c>
      <c r="K58" s="118">
        <v>2</v>
      </c>
    </row>
    <row r="59" spans="1:11" ht="15.6" x14ac:dyDescent="0.3">
      <c r="A59" s="254" t="s">
        <v>266</v>
      </c>
      <c r="B59" s="225" t="s">
        <v>186</v>
      </c>
      <c r="C59" s="224" t="s">
        <v>201</v>
      </c>
      <c r="D59" s="237">
        <v>1</v>
      </c>
      <c r="E59" s="237">
        <v>0.5</v>
      </c>
      <c r="F59" s="238">
        <f t="shared" si="3"/>
        <v>0.5</v>
      </c>
      <c r="G59" s="223"/>
      <c r="H59" s="219"/>
      <c r="J59" s="118" t="s">
        <v>266</v>
      </c>
      <c r="K59" s="118">
        <v>0.5</v>
      </c>
    </row>
    <row r="60" spans="1:11" ht="15.6" x14ac:dyDescent="0.3">
      <c r="A60" s="254" t="s">
        <v>267</v>
      </c>
      <c r="B60" s="224" t="s">
        <v>187</v>
      </c>
      <c r="C60" s="224" t="s">
        <v>201</v>
      </c>
      <c r="D60" s="237">
        <v>2</v>
      </c>
      <c r="E60" s="237">
        <v>0.5</v>
      </c>
      <c r="F60" s="238">
        <f t="shared" si="3"/>
        <v>1</v>
      </c>
      <c r="G60" s="223"/>
      <c r="H60" s="219"/>
      <c r="J60" s="118" t="s">
        <v>267</v>
      </c>
      <c r="K60" s="118">
        <v>1</v>
      </c>
    </row>
    <row r="61" spans="1:11" ht="16.2" thickBot="1" x14ac:dyDescent="0.35">
      <c r="A61" s="255" t="s">
        <v>268</v>
      </c>
      <c r="B61" s="226" t="s">
        <v>188</v>
      </c>
      <c r="C61" s="226" t="s">
        <v>201</v>
      </c>
      <c r="D61" s="242">
        <v>2</v>
      </c>
      <c r="E61" s="242">
        <v>0.5</v>
      </c>
      <c r="F61" s="243">
        <f t="shared" si="3"/>
        <v>1</v>
      </c>
      <c r="G61" s="223"/>
      <c r="H61" s="219"/>
      <c r="J61" s="118" t="s">
        <v>268</v>
      </c>
      <c r="K61" s="118">
        <v>1</v>
      </c>
    </row>
    <row r="63" spans="1:11" ht="13.8" x14ac:dyDescent="0.3">
      <c r="B63" s="323" t="s">
        <v>269</v>
      </c>
      <c r="C63" s="324" t="s">
        <v>194</v>
      </c>
      <c r="D63" s="325"/>
    </row>
    <row r="64" spans="1:11" ht="13.8" x14ac:dyDescent="0.3">
      <c r="B64" s="326" t="s">
        <v>270</v>
      </c>
      <c r="C64" s="327">
        <v>87.5</v>
      </c>
      <c r="D64" s="325"/>
    </row>
    <row r="65" spans="1:6" ht="13.8" x14ac:dyDescent="0.3">
      <c r="B65" s="326" t="s">
        <v>271</v>
      </c>
      <c r="C65" s="327">
        <v>16.5</v>
      </c>
      <c r="D65" s="325"/>
    </row>
    <row r="66" spans="1:6" ht="13.8" x14ac:dyDescent="0.3">
      <c r="B66" s="326" t="s">
        <v>272</v>
      </c>
      <c r="C66" s="327">
        <v>14.5</v>
      </c>
      <c r="D66" s="325"/>
    </row>
    <row r="67" spans="1:6" ht="13.8" x14ac:dyDescent="0.3">
      <c r="B67" s="326" t="s">
        <v>273</v>
      </c>
      <c r="C67" s="327">
        <f>AVERAGE(C65:C66)</f>
        <v>15.5</v>
      </c>
      <c r="D67" s="325"/>
    </row>
    <row r="68" spans="1:6" ht="13.8" x14ac:dyDescent="0.3">
      <c r="B68" s="326" t="s">
        <v>274</v>
      </c>
      <c r="C68" s="327">
        <f>C64+C67</f>
        <v>103</v>
      </c>
      <c r="D68" s="328">
        <f>(102/180)*100</f>
        <v>56.666666666666664</v>
      </c>
    </row>
    <row r="69" spans="1:6" ht="13.8" x14ac:dyDescent="0.3">
      <c r="B69" s="325"/>
      <c r="C69" s="325"/>
      <c r="D69" s="325"/>
    </row>
    <row r="70" spans="1:6" x14ac:dyDescent="0.25">
      <c r="A70" s="321"/>
      <c r="B70" s="322"/>
      <c r="C70" s="322"/>
      <c r="D70" s="322"/>
      <c r="E70" s="322"/>
      <c r="F70" s="322"/>
    </row>
  </sheetData>
  <mergeCells count="1">
    <mergeCell ref="B1:E1"/>
  </mergeCells>
  <pageMargins left="0.7" right="0.7" top="0.47" bottom="0.75" header="0.3" footer="0.3"/>
  <pageSetup paperSize="9" scale="7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7688-1061-4E87-BB7B-A4245550547B}">
  <sheetPr>
    <pageSetUpPr fitToPage="1"/>
  </sheetPr>
  <dimension ref="A1:I89"/>
  <sheetViews>
    <sheetView zoomScale="85" zoomScaleNormal="85" workbookViewId="0">
      <selection activeCell="F88" sqref="A1:F88"/>
    </sheetView>
  </sheetViews>
  <sheetFormatPr defaultColWidth="9.109375" defaultRowHeight="13.8" x14ac:dyDescent="0.3"/>
  <cols>
    <col min="1" max="1" width="7.33203125" style="256" bestFit="1" customWidth="1"/>
    <col min="2" max="2" width="46.44140625" style="256" customWidth="1"/>
    <col min="3" max="3" width="7.88671875" style="256" customWidth="1"/>
    <col min="4" max="4" width="28" style="256" customWidth="1"/>
    <col min="5" max="5" width="41.109375" style="257" customWidth="1"/>
    <col min="6" max="6" width="19.44140625" style="257" customWidth="1"/>
    <col min="7" max="7" width="8.109375" style="256" hidden="1" customWidth="1"/>
    <col min="8" max="8" width="0" style="256" hidden="1" customWidth="1"/>
    <col min="9" max="9" width="4" style="256" customWidth="1"/>
    <col min="10" max="16384" width="9.109375" style="256"/>
  </cols>
  <sheetData>
    <row r="1" spans="1:8" ht="21" x14ac:dyDescent="0.4">
      <c r="A1" s="595" t="s">
        <v>275</v>
      </c>
      <c r="B1" s="595"/>
      <c r="C1" s="595"/>
      <c r="D1" s="595"/>
      <c r="E1" s="595"/>
      <c r="F1" s="595"/>
    </row>
    <row r="2" spans="1:8" x14ac:dyDescent="0.3">
      <c r="A2" s="291"/>
      <c r="B2" s="291"/>
      <c r="C2" s="291"/>
      <c r="D2" s="291"/>
      <c r="E2" s="292"/>
      <c r="F2" s="292"/>
    </row>
    <row r="3" spans="1:8" ht="25.5" customHeight="1" x14ac:dyDescent="0.3">
      <c r="A3" s="293" t="s">
        <v>276</v>
      </c>
      <c r="B3" s="294" t="s">
        <v>277</v>
      </c>
      <c r="C3" s="294" t="s">
        <v>194</v>
      </c>
      <c r="D3" s="294" t="s">
        <v>278</v>
      </c>
      <c r="E3" s="294" t="s">
        <v>279</v>
      </c>
      <c r="F3" s="295" t="s">
        <v>280</v>
      </c>
    </row>
    <row r="4" spans="1:8" ht="14.4" x14ac:dyDescent="0.3">
      <c r="A4" s="296" t="s">
        <v>281</v>
      </c>
      <c r="B4" s="297" t="s">
        <v>198</v>
      </c>
      <c r="C4" s="298">
        <v>5</v>
      </c>
      <c r="D4" s="297" t="s">
        <v>282</v>
      </c>
      <c r="E4" s="299" t="s">
        <v>283</v>
      </c>
      <c r="F4" s="300"/>
    </row>
    <row r="5" spans="1:8" ht="14.4" x14ac:dyDescent="0.3">
      <c r="A5" s="301" t="s">
        <v>284</v>
      </c>
      <c r="B5" s="266" t="s">
        <v>50</v>
      </c>
      <c r="C5" s="302">
        <v>2</v>
      </c>
      <c r="D5" s="266" t="s">
        <v>285</v>
      </c>
      <c r="E5" s="263" t="s">
        <v>286</v>
      </c>
      <c r="F5" s="303" t="s">
        <v>287</v>
      </c>
    </row>
    <row r="6" spans="1:8" ht="14.4" x14ac:dyDescent="0.3">
      <c r="A6" s="301" t="s">
        <v>288</v>
      </c>
      <c r="B6" s="266" t="s">
        <v>52</v>
      </c>
      <c r="C6" s="302">
        <v>1</v>
      </c>
      <c r="D6" s="266" t="s">
        <v>282</v>
      </c>
      <c r="E6" s="263" t="s">
        <v>289</v>
      </c>
      <c r="F6" s="303" t="s">
        <v>290</v>
      </c>
    </row>
    <row r="7" spans="1:8" ht="14.4" x14ac:dyDescent="0.3">
      <c r="A7" s="301" t="s">
        <v>291</v>
      </c>
      <c r="B7" s="266" t="s">
        <v>54</v>
      </c>
      <c r="C7" s="302">
        <v>2</v>
      </c>
      <c r="D7" s="266" t="s">
        <v>282</v>
      </c>
      <c r="E7" s="263" t="s">
        <v>292</v>
      </c>
      <c r="F7" s="303" t="s">
        <v>290</v>
      </c>
    </row>
    <row r="8" spans="1:8" ht="14.4" x14ac:dyDescent="0.3">
      <c r="A8" s="301" t="s">
        <v>293</v>
      </c>
      <c r="B8" s="266" t="s">
        <v>56</v>
      </c>
      <c r="C8" s="302">
        <v>1</v>
      </c>
      <c r="D8" s="266" t="s">
        <v>282</v>
      </c>
      <c r="E8" s="263" t="s">
        <v>294</v>
      </c>
      <c r="F8" s="303" t="s">
        <v>290</v>
      </c>
    </row>
    <row r="9" spans="1:8" ht="15" thickBot="1" x14ac:dyDescent="0.35">
      <c r="A9" s="301" t="s">
        <v>295</v>
      </c>
      <c r="B9" s="266" t="s">
        <v>58</v>
      </c>
      <c r="C9" s="302">
        <v>0</v>
      </c>
      <c r="D9" s="266"/>
      <c r="E9" s="263" t="s">
        <v>296</v>
      </c>
      <c r="F9" s="303"/>
    </row>
    <row r="10" spans="1:8" ht="15.6" x14ac:dyDescent="0.3">
      <c r="A10" s="301" t="s">
        <v>297</v>
      </c>
      <c r="B10" s="266" t="s">
        <v>91</v>
      </c>
      <c r="C10" s="304">
        <v>5</v>
      </c>
      <c r="D10" s="266" t="s">
        <v>282</v>
      </c>
      <c r="E10" s="263" t="s">
        <v>298</v>
      </c>
      <c r="F10" s="303" t="s">
        <v>290</v>
      </c>
      <c r="G10" s="258">
        <v>5</v>
      </c>
      <c r="H10" s="256">
        <f t="shared" ref="H10:H43" si="0">IF(C10=G10,1,0)</f>
        <v>1</v>
      </c>
    </row>
    <row r="11" spans="1:8" ht="15.6" x14ac:dyDescent="0.3">
      <c r="A11" s="301" t="s">
        <v>299</v>
      </c>
      <c r="B11" s="266" t="s">
        <v>92</v>
      </c>
      <c r="C11" s="304">
        <v>4</v>
      </c>
      <c r="D11" s="266" t="s">
        <v>285</v>
      </c>
      <c r="E11" s="263" t="s">
        <v>300</v>
      </c>
      <c r="F11" s="303" t="s">
        <v>290</v>
      </c>
      <c r="G11" s="259">
        <v>4</v>
      </c>
      <c r="H11" s="256">
        <f t="shared" si="0"/>
        <v>1</v>
      </c>
    </row>
    <row r="12" spans="1:8" ht="15.6" x14ac:dyDescent="0.3">
      <c r="A12" s="301" t="s">
        <v>301</v>
      </c>
      <c r="B12" s="266" t="s">
        <v>93</v>
      </c>
      <c r="C12" s="302">
        <v>5</v>
      </c>
      <c r="D12" s="266" t="s">
        <v>282</v>
      </c>
      <c r="E12" s="263" t="s">
        <v>302</v>
      </c>
      <c r="F12" s="303" t="s">
        <v>290</v>
      </c>
      <c r="G12" s="260">
        <v>5</v>
      </c>
      <c r="H12" s="256">
        <f t="shared" si="0"/>
        <v>1</v>
      </c>
    </row>
    <row r="13" spans="1:8" ht="15.6" x14ac:dyDescent="0.3">
      <c r="A13" s="301" t="s">
        <v>303</v>
      </c>
      <c r="B13" s="266" t="s">
        <v>94</v>
      </c>
      <c r="C13" s="304">
        <v>4</v>
      </c>
      <c r="D13" s="266" t="s">
        <v>282</v>
      </c>
      <c r="E13" s="263" t="s">
        <v>304</v>
      </c>
      <c r="F13" s="303" t="s">
        <v>290</v>
      </c>
      <c r="G13" s="259">
        <v>4</v>
      </c>
      <c r="H13" s="256">
        <f t="shared" si="0"/>
        <v>1</v>
      </c>
    </row>
    <row r="14" spans="1:8" ht="15.6" x14ac:dyDescent="0.3">
      <c r="A14" s="301" t="s">
        <v>305</v>
      </c>
      <c r="B14" s="266" t="s">
        <v>95</v>
      </c>
      <c r="C14" s="304">
        <v>2</v>
      </c>
      <c r="D14" s="266" t="s">
        <v>285</v>
      </c>
      <c r="E14" s="263" t="s">
        <v>306</v>
      </c>
      <c r="F14" s="303" t="s">
        <v>290</v>
      </c>
      <c r="G14" s="259">
        <v>2</v>
      </c>
      <c r="H14" s="256">
        <f t="shared" si="0"/>
        <v>1</v>
      </c>
    </row>
    <row r="15" spans="1:8" ht="15.6" x14ac:dyDescent="0.3">
      <c r="A15" s="301" t="s">
        <v>307</v>
      </c>
      <c r="B15" s="266" t="s">
        <v>96</v>
      </c>
      <c r="C15" s="302">
        <v>5</v>
      </c>
      <c r="D15" s="266" t="s">
        <v>285</v>
      </c>
      <c r="E15" s="263" t="s">
        <v>308</v>
      </c>
      <c r="F15" s="303" t="s">
        <v>290</v>
      </c>
      <c r="G15" s="260">
        <v>5</v>
      </c>
      <c r="H15" s="256">
        <f t="shared" si="0"/>
        <v>1</v>
      </c>
    </row>
    <row r="16" spans="1:8" ht="15.6" x14ac:dyDescent="0.3">
      <c r="A16" s="305" t="s">
        <v>309</v>
      </c>
      <c r="B16" s="266" t="s">
        <v>105</v>
      </c>
      <c r="C16" s="302">
        <v>5</v>
      </c>
      <c r="D16" s="306" t="s">
        <v>282</v>
      </c>
      <c r="E16" s="263" t="s">
        <v>310</v>
      </c>
      <c r="F16" s="303" t="s">
        <v>290</v>
      </c>
      <c r="G16" s="259">
        <v>5</v>
      </c>
      <c r="H16" s="256">
        <f t="shared" si="0"/>
        <v>1</v>
      </c>
    </row>
    <row r="17" spans="1:8" ht="15.6" x14ac:dyDescent="0.3">
      <c r="A17" s="305" t="s">
        <v>311</v>
      </c>
      <c r="B17" s="266" t="s">
        <v>106</v>
      </c>
      <c r="C17" s="307">
        <v>4</v>
      </c>
      <c r="D17" s="306" t="s">
        <v>282</v>
      </c>
      <c r="E17" s="262" t="s">
        <v>312</v>
      </c>
      <c r="F17" s="303" t="s">
        <v>313</v>
      </c>
      <c r="G17" s="259">
        <v>4</v>
      </c>
      <c r="H17" s="256">
        <f t="shared" si="0"/>
        <v>1</v>
      </c>
    </row>
    <row r="18" spans="1:8" ht="15.6" x14ac:dyDescent="0.3">
      <c r="A18" s="305" t="s">
        <v>314</v>
      </c>
      <c r="B18" s="266" t="s">
        <v>107</v>
      </c>
      <c r="C18" s="307">
        <v>3</v>
      </c>
      <c r="D18" s="306" t="s">
        <v>282</v>
      </c>
      <c r="E18" s="262" t="s">
        <v>300</v>
      </c>
      <c r="F18" s="303" t="s">
        <v>290</v>
      </c>
      <c r="G18" s="259">
        <v>3</v>
      </c>
      <c r="H18" s="256">
        <f t="shared" si="0"/>
        <v>1</v>
      </c>
    </row>
    <row r="19" spans="1:8" ht="15.6" x14ac:dyDescent="0.3">
      <c r="A19" s="305" t="s">
        <v>315</v>
      </c>
      <c r="B19" s="266" t="s">
        <v>108</v>
      </c>
      <c r="C19" s="307">
        <v>4</v>
      </c>
      <c r="D19" s="306" t="s">
        <v>282</v>
      </c>
      <c r="E19" s="262" t="s">
        <v>316</v>
      </c>
      <c r="F19" s="303" t="s">
        <v>290</v>
      </c>
      <c r="G19" s="259">
        <v>4</v>
      </c>
      <c r="H19" s="256">
        <f t="shared" si="0"/>
        <v>1</v>
      </c>
    </row>
    <row r="20" spans="1:8" ht="15.6" x14ac:dyDescent="0.3">
      <c r="A20" s="305" t="s">
        <v>317</v>
      </c>
      <c r="B20" s="266" t="s">
        <v>109</v>
      </c>
      <c r="C20" s="307">
        <v>4</v>
      </c>
      <c r="D20" s="306" t="s">
        <v>282</v>
      </c>
      <c r="E20" s="262" t="s">
        <v>318</v>
      </c>
      <c r="F20" s="303" t="s">
        <v>290</v>
      </c>
      <c r="G20" s="259">
        <v>4</v>
      </c>
      <c r="H20" s="256">
        <f t="shared" si="0"/>
        <v>1</v>
      </c>
    </row>
    <row r="21" spans="1:8" ht="15.6" x14ac:dyDescent="0.3">
      <c r="A21" s="305" t="s">
        <v>319</v>
      </c>
      <c r="B21" s="266" t="s">
        <v>110</v>
      </c>
      <c r="C21" s="307">
        <v>4</v>
      </c>
      <c r="D21" s="306" t="s">
        <v>282</v>
      </c>
      <c r="E21" s="262" t="s">
        <v>320</v>
      </c>
      <c r="F21" s="303" t="s">
        <v>290</v>
      </c>
      <c r="G21" s="259">
        <v>4</v>
      </c>
      <c r="H21" s="256">
        <f t="shared" si="0"/>
        <v>1</v>
      </c>
    </row>
    <row r="22" spans="1:8" ht="15.6" x14ac:dyDescent="0.3">
      <c r="A22" s="305" t="s">
        <v>321</v>
      </c>
      <c r="B22" s="266" t="s">
        <v>112</v>
      </c>
      <c r="C22" s="307">
        <v>2</v>
      </c>
      <c r="D22" s="306" t="s">
        <v>282</v>
      </c>
      <c r="E22" s="262" t="s">
        <v>322</v>
      </c>
      <c r="F22" s="303" t="s">
        <v>290</v>
      </c>
      <c r="G22" s="259">
        <v>2</v>
      </c>
      <c r="H22" s="256">
        <f t="shared" si="0"/>
        <v>1</v>
      </c>
    </row>
    <row r="23" spans="1:8" ht="15.6" x14ac:dyDescent="0.3">
      <c r="A23" s="305" t="s">
        <v>323</v>
      </c>
      <c r="B23" s="261" t="s">
        <v>114</v>
      </c>
      <c r="C23" s="307">
        <v>2</v>
      </c>
      <c r="D23" s="306" t="s">
        <v>282</v>
      </c>
      <c r="E23" s="262" t="s">
        <v>324</v>
      </c>
      <c r="F23" s="303" t="s">
        <v>325</v>
      </c>
      <c r="G23" s="259">
        <v>2</v>
      </c>
      <c r="H23" s="256">
        <f t="shared" si="0"/>
        <v>1</v>
      </c>
    </row>
    <row r="24" spans="1:8" ht="28.8" x14ac:dyDescent="0.3">
      <c r="A24" s="305" t="s">
        <v>326</v>
      </c>
      <c r="B24" s="266" t="s">
        <v>116</v>
      </c>
      <c r="C24" s="307">
        <v>2</v>
      </c>
      <c r="D24" s="306" t="s">
        <v>282</v>
      </c>
      <c r="E24" s="308" t="s">
        <v>327</v>
      </c>
      <c r="F24" s="267" t="s">
        <v>287</v>
      </c>
      <c r="G24" s="259">
        <v>2</v>
      </c>
      <c r="H24" s="256">
        <f t="shared" si="0"/>
        <v>1</v>
      </c>
    </row>
    <row r="25" spans="1:8" ht="15.6" x14ac:dyDescent="0.3">
      <c r="A25" s="305" t="s">
        <v>328</v>
      </c>
      <c r="B25" s="266" t="s">
        <v>222</v>
      </c>
      <c r="C25" s="307">
        <v>24</v>
      </c>
      <c r="D25" s="306" t="s">
        <v>282</v>
      </c>
      <c r="E25" s="262" t="s">
        <v>329</v>
      </c>
      <c r="F25" s="303" t="s">
        <v>290</v>
      </c>
      <c r="G25" s="259">
        <v>24</v>
      </c>
      <c r="H25" s="256">
        <f t="shared" si="0"/>
        <v>1</v>
      </c>
    </row>
    <row r="26" spans="1:8" ht="32.25" customHeight="1" x14ac:dyDescent="0.3">
      <c r="A26" s="305" t="s">
        <v>330</v>
      </c>
      <c r="B26" s="309" t="s">
        <v>225</v>
      </c>
      <c r="C26" s="307">
        <v>12</v>
      </c>
      <c r="D26" s="266" t="s">
        <v>282</v>
      </c>
      <c r="E26" s="310" t="s">
        <v>331</v>
      </c>
      <c r="F26" s="267"/>
      <c r="G26" s="259">
        <v>12</v>
      </c>
      <c r="H26" s="256">
        <f t="shared" si="0"/>
        <v>1</v>
      </c>
    </row>
    <row r="27" spans="1:8" ht="15.6" x14ac:dyDescent="0.3">
      <c r="A27" s="305" t="s">
        <v>332</v>
      </c>
      <c r="B27" s="266" t="s">
        <v>125</v>
      </c>
      <c r="C27" s="302">
        <v>4</v>
      </c>
      <c r="D27" s="297" t="s">
        <v>285</v>
      </c>
      <c r="E27" s="263" t="s">
        <v>300</v>
      </c>
      <c r="F27" s="303" t="s">
        <v>290</v>
      </c>
      <c r="G27" s="260">
        <v>4</v>
      </c>
      <c r="H27" s="256">
        <f t="shared" si="0"/>
        <v>1</v>
      </c>
    </row>
    <row r="28" spans="1:8" ht="15.6" x14ac:dyDescent="0.3">
      <c r="A28" s="305" t="s">
        <v>333</v>
      </c>
      <c r="B28" s="266" t="s">
        <v>127</v>
      </c>
      <c r="C28" s="302">
        <v>5</v>
      </c>
      <c r="D28" s="266" t="s">
        <v>285</v>
      </c>
      <c r="E28" s="266" t="s">
        <v>334</v>
      </c>
      <c r="F28" s="267" t="s">
        <v>335</v>
      </c>
      <c r="G28" s="259">
        <v>5</v>
      </c>
      <c r="H28" s="256">
        <f t="shared" si="0"/>
        <v>1</v>
      </c>
    </row>
    <row r="29" spans="1:8" ht="15.6" x14ac:dyDescent="0.3">
      <c r="A29" s="305" t="s">
        <v>336</v>
      </c>
      <c r="B29" s="266" t="s">
        <v>129</v>
      </c>
      <c r="C29" s="302">
        <v>2</v>
      </c>
      <c r="D29" s="266" t="s">
        <v>285</v>
      </c>
      <c r="E29" s="263" t="s">
        <v>337</v>
      </c>
      <c r="F29" s="267" t="s">
        <v>335</v>
      </c>
      <c r="G29" s="259">
        <v>2</v>
      </c>
      <c r="H29" s="256">
        <f t="shared" si="0"/>
        <v>1</v>
      </c>
    </row>
    <row r="30" spans="1:8" ht="15.6" x14ac:dyDescent="0.3">
      <c r="A30" s="305" t="s">
        <v>338</v>
      </c>
      <c r="B30" s="266" t="s">
        <v>131</v>
      </c>
      <c r="C30" s="302">
        <v>4</v>
      </c>
      <c r="D30" s="266" t="s">
        <v>285</v>
      </c>
      <c r="E30" s="263" t="s">
        <v>318</v>
      </c>
      <c r="F30" s="303" t="s">
        <v>290</v>
      </c>
      <c r="G30" s="259">
        <v>4</v>
      </c>
      <c r="H30" s="256">
        <f t="shared" si="0"/>
        <v>1</v>
      </c>
    </row>
    <row r="31" spans="1:8" ht="15.6" x14ac:dyDescent="0.3">
      <c r="A31" s="305" t="s">
        <v>339</v>
      </c>
      <c r="B31" s="266" t="s">
        <v>133</v>
      </c>
      <c r="C31" s="302">
        <v>2</v>
      </c>
      <c r="D31" s="266" t="s">
        <v>285</v>
      </c>
      <c r="E31" s="263" t="s">
        <v>340</v>
      </c>
      <c r="F31" s="303" t="s">
        <v>290</v>
      </c>
      <c r="G31" s="259">
        <v>2</v>
      </c>
      <c r="H31" s="256">
        <f t="shared" si="0"/>
        <v>1</v>
      </c>
    </row>
    <row r="32" spans="1:8" ht="15.6" x14ac:dyDescent="0.3">
      <c r="A32" s="305" t="s">
        <v>341</v>
      </c>
      <c r="B32" s="266" t="s">
        <v>135</v>
      </c>
      <c r="C32" s="302">
        <v>2</v>
      </c>
      <c r="D32" s="266" t="s">
        <v>285</v>
      </c>
      <c r="E32" s="263" t="s">
        <v>342</v>
      </c>
      <c r="F32" s="303" t="s">
        <v>287</v>
      </c>
      <c r="G32" s="259">
        <v>4</v>
      </c>
      <c r="H32" s="256">
        <f t="shared" si="0"/>
        <v>0</v>
      </c>
    </row>
    <row r="33" spans="1:9" ht="15.6" x14ac:dyDescent="0.3">
      <c r="A33" s="305" t="s">
        <v>343</v>
      </c>
      <c r="B33" s="266" t="s">
        <v>137</v>
      </c>
      <c r="C33" s="302">
        <v>2</v>
      </c>
      <c r="D33" s="266" t="s">
        <v>344</v>
      </c>
      <c r="E33" s="263" t="s">
        <v>345</v>
      </c>
      <c r="F33" s="303" t="s">
        <v>290</v>
      </c>
      <c r="G33" s="289"/>
    </row>
    <row r="34" spans="1:9" ht="15.6" x14ac:dyDescent="0.3">
      <c r="A34" s="305" t="s">
        <v>346</v>
      </c>
      <c r="B34" s="266" t="s">
        <v>139</v>
      </c>
      <c r="C34" s="302">
        <v>4</v>
      </c>
      <c r="D34" s="266" t="s">
        <v>344</v>
      </c>
      <c r="E34" s="263" t="s">
        <v>345</v>
      </c>
      <c r="F34" s="303" t="s">
        <v>290</v>
      </c>
      <c r="G34" s="264">
        <v>4</v>
      </c>
      <c r="H34" s="256">
        <f t="shared" si="0"/>
        <v>1</v>
      </c>
    </row>
    <row r="35" spans="1:9" ht="15.6" x14ac:dyDescent="0.3">
      <c r="A35" s="305" t="s">
        <v>347</v>
      </c>
      <c r="B35" s="266" t="s">
        <v>141</v>
      </c>
      <c r="C35" s="302">
        <v>4</v>
      </c>
      <c r="D35" s="266" t="s">
        <v>344</v>
      </c>
      <c r="E35" s="263" t="s">
        <v>348</v>
      </c>
      <c r="F35" s="303" t="s">
        <v>290</v>
      </c>
      <c r="G35" s="265">
        <v>4</v>
      </c>
      <c r="H35" s="256">
        <f t="shared" si="0"/>
        <v>1</v>
      </c>
      <c r="I35" s="256" t="s">
        <v>349</v>
      </c>
    </row>
    <row r="36" spans="1:9" ht="15.6" x14ac:dyDescent="0.3">
      <c r="A36" s="305" t="s">
        <v>350</v>
      </c>
      <c r="B36" s="266" t="s">
        <v>143</v>
      </c>
      <c r="C36" s="302">
        <v>5</v>
      </c>
      <c r="D36" s="266" t="s">
        <v>344</v>
      </c>
      <c r="E36" s="263" t="s">
        <v>292</v>
      </c>
      <c r="F36" s="303" t="s">
        <v>290</v>
      </c>
      <c r="G36" s="259">
        <v>5</v>
      </c>
      <c r="H36" s="256">
        <f t="shared" si="0"/>
        <v>1</v>
      </c>
    </row>
    <row r="37" spans="1:9" ht="15.6" x14ac:dyDescent="0.3">
      <c r="A37" s="305" t="s">
        <v>351</v>
      </c>
      <c r="B37" s="266" t="s">
        <v>352</v>
      </c>
      <c r="C37" s="302">
        <v>2</v>
      </c>
      <c r="D37" s="266" t="s">
        <v>344</v>
      </c>
      <c r="E37" s="263" t="s">
        <v>345</v>
      </c>
      <c r="F37" s="303" t="s">
        <v>290</v>
      </c>
      <c r="G37" s="259">
        <v>2</v>
      </c>
      <c r="H37" s="256">
        <f t="shared" si="0"/>
        <v>1</v>
      </c>
    </row>
    <row r="38" spans="1:9" ht="15.6" x14ac:dyDescent="0.3">
      <c r="A38" s="305" t="s">
        <v>353</v>
      </c>
      <c r="B38" s="266" t="s">
        <v>147</v>
      </c>
      <c r="C38" s="302">
        <v>3</v>
      </c>
      <c r="D38" s="266" t="s">
        <v>344</v>
      </c>
      <c r="E38" s="263" t="s">
        <v>354</v>
      </c>
      <c r="F38" s="303" t="s">
        <v>355</v>
      </c>
      <c r="G38" s="260">
        <v>3</v>
      </c>
      <c r="H38" s="256">
        <f t="shared" si="0"/>
        <v>1</v>
      </c>
    </row>
    <row r="39" spans="1:9" ht="15.6" x14ac:dyDescent="0.3">
      <c r="A39" s="305" t="s">
        <v>356</v>
      </c>
      <c r="B39" s="266" t="s">
        <v>149</v>
      </c>
      <c r="C39" s="302">
        <v>2</v>
      </c>
      <c r="D39" s="266" t="s">
        <v>344</v>
      </c>
      <c r="E39" s="263" t="s">
        <v>357</v>
      </c>
      <c r="F39" s="303" t="s">
        <v>290</v>
      </c>
      <c r="G39" s="259">
        <v>2</v>
      </c>
      <c r="H39" s="256">
        <f t="shared" si="0"/>
        <v>1</v>
      </c>
    </row>
    <row r="40" spans="1:9" ht="15.6" x14ac:dyDescent="0.3">
      <c r="A40" s="305" t="s">
        <v>358</v>
      </c>
      <c r="B40" s="266" t="s">
        <v>151</v>
      </c>
      <c r="C40" s="302">
        <v>3</v>
      </c>
      <c r="D40" s="266" t="s">
        <v>344</v>
      </c>
      <c r="E40" s="263" t="s">
        <v>348</v>
      </c>
      <c r="F40" s="303" t="s">
        <v>290</v>
      </c>
      <c r="G40" s="259">
        <v>3</v>
      </c>
      <c r="H40" s="256">
        <f t="shared" si="0"/>
        <v>1</v>
      </c>
    </row>
    <row r="41" spans="1:9" ht="15.6" x14ac:dyDescent="0.3">
      <c r="A41" s="305" t="s">
        <v>359</v>
      </c>
      <c r="B41" s="266" t="s">
        <v>153</v>
      </c>
      <c r="C41" s="302">
        <v>1</v>
      </c>
      <c r="D41" s="266" t="s">
        <v>344</v>
      </c>
      <c r="E41" s="263" t="s">
        <v>360</v>
      </c>
      <c r="F41" s="303" t="s">
        <v>355</v>
      </c>
      <c r="G41" s="259">
        <v>1</v>
      </c>
      <c r="H41" s="256">
        <f t="shared" si="0"/>
        <v>1</v>
      </c>
    </row>
    <row r="42" spans="1:9" ht="15.6" x14ac:dyDescent="0.3">
      <c r="A42" s="305" t="s">
        <v>361</v>
      </c>
      <c r="B42" s="266" t="s">
        <v>155</v>
      </c>
      <c r="C42" s="302">
        <v>1</v>
      </c>
      <c r="D42" s="266" t="s">
        <v>344</v>
      </c>
      <c r="E42" s="263" t="s">
        <v>362</v>
      </c>
      <c r="F42" s="303" t="s">
        <v>355</v>
      </c>
      <c r="G42" s="259">
        <v>1</v>
      </c>
      <c r="H42" s="256">
        <f t="shared" si="0"/>
        <v>1</v>
      </c>
    </row>
    <row r="43" spans="1:9" ht="15.6" x14ac:dyDescent="0.3">
      <c r="A43" s="305" t="s">
        <v>363</v>
      </c>
      <c r="B43" s="266" t="s">
        <v>243</v>
      </c>
      <c r="C43" s="302">
        <v>1</v>
      </c>
      <c r="D43" s="266" t="s">
        <v>344</v>
      </c>
      <c r="E43" s="263" t="s">
        <v>364</v>
      </c>
      <c r="F43" s="303" t="s">
        <v>355</v>
      </c>
      <c r="G43" s="259">
        <v>1</v>
      </c>
      <c r="H43" s="256">
        <f t="shared" si="0"/>
        <v>1</v>
      </c>
    </row>
    <row r="44" spans="1:9" ht="14.4" x14ac:dyDescent="0.3">
      <c r="A44" s="301" t="s">
        <v>365</v>
      </c>
      <c r="B44" s="266" t="s">
        <v>245</v>
      </c>
      <c r="C44" s="302">
        <v>3</v>
      </c>
      <c r="D44" s="266" t="s">
        <v>282</v>
      </c>
      <c r="E44" s="266" t="s">
        <v>329</v>
      </c>
      <c r="F44" s="267" t="s">
        <v>290</v>
      </c>
    </row>
    <row r="45" spans="1:9" ht="14.4" x14ac:dyDescent="0.3">
      <c r="A45" s="301" t="s">
        <v>366</v>
      </c>
      <c r="B45" s="266" t="s">
        <v>164</v>
      </c>
      <c r="C45" s="302">
        <v>1</v>
      </c>
      <c r="D45" s="266" t="s">
        <v>282</v>
      </c>
      <c r="E45" s="266" t="s">
        <v>329</v>
      </c>
      <c r="F45" s="267" t="s">
        <v>290</v>
      </c>
    </row>
    <row r="46" spans="1:9" ht="14.4" x14ac:dyDescent="0.3">
      <c r="A46" s="301" t="s">
        <v>367</v>
      </c>
      <c r="B46" s="266" t="s">
        <v>165</v>
      </c>
      <c r="C46" s="302">
        <v>2</v>
      </c>
      <c r="D46" s="266" t="s">
        <v>282</v>
      </c>
      <c r="E46" s="266" t="s">
        <v>318</v>
      </c>
      <c r="F46" s="267" t="s">
        <v>290</v>
      </c>
    </row>
    <row r="47" spans="1:9" ht="14.4" x14ac:dyDescent="0.3">
      <c r="A47" s="301" t="s">
        <v>368</v>
      </c>
      <c r="B47" s="266" t="s">
        <v>166</v>
      </c>
      <c r="C47" s="302">
        <v>3</v>
      </c>
      <c r="D47" s="266" t="s">
        <v>282</v>
      </c>
      <c r="E47" s="266" t="s">
        <v>308</v>
      </c>
      <c r="F47" s="267" t="s">
        <v>290</v>
      </c>
    </row>
    <row r="48" spans="1:9" ht="14.4" x14ac:dyDescent="0.3">
      <c r="A48" s="301" t="s">
        <v>369</v>
      </c>
      <c r="B48" s="266" t="s">
        <v>370</v>
      </c>
      <c r="C48" s="302">
        <v>3</v>
      </c>
      <c r="D48" s="266" t="s">
        <v>285</v>
      </c>
      <c r="E48" s="266" t="s">
        <v>340</v>
      </c>
      <c r="F48" s="267" t="s">
        <v>290</v>
      </c>
    </row>
    <row r="49" spans="1:6" ht="14.4" x14ac:dyDescent="0.3">
      <c r="A49" s="301" t="s">
        <v>371</v>
      </c>
      <c r="B49" s="266" t="s">
        <v>168</v>
      </c>
      <c r="C49" s="304">
        <v>3</v>
      </c>
      <c r="D49" s="266" t="s">
        <v>282</v>
      </c>
      <c r="E49" s="266" t="s">
        <v>372</v>
      </c>
      <c r="F49" s="267" t="s">
        <v>373</v>
      </c>
    </row>
    <row r="50" spans="1:6" ht="14.4" x14ac:dyDescent="0.3">
      <c r="A50" s="301" t="s">
        <v>374</v>
      </c>
      <c r="B50" s="266" t="s">
        <v>169</v>
      </c>
      <c r="C50" s="302">
        <v>4</v>
      </c>
      <c r="D50" s="266" t="s">
        <v>282</v>
      </c>
      <c r="E50" s="266" t="s">
        <v>375</v>
      </c>
      <c r="F50" s="267" t="s">
        <v>376</v>
      </c>
    </row>
    <row r="51" spans="1:6" ht="14.4" x14ac:dyDescent="0.3">
      <c r="A51" s="301" t="s">
        <v>377</v>
      </c>
      <c r="B51" s="266" t="s">
        <v>170</v>
      </c>
      <c r="C51" s="302">
        <v>4</v>
      </c>
      <c r="D51" s="266" t="s">
        <v>282</v>
      </c>
      <c r="E51" s="266" t="s">
        <v>320</v>
      </c>
      <c r="F51" s="267" t="s">
        <v>290</v>
      </c>
    </row>
    <row r="52" spans="1:6" ht="14.4" x14ac:dyDescent="0.3">
      <c r="A52" s="301" t="s">
        <v>378</v>
      </c>
      <c r="B52" s="266" t="s">
        <v>171</v>
      </c>
      <c r="C52" s="302">
        <v>2</v>
      </c>
      <c r="D52" s="266" t="s">
        <v>282</v>
      </c>
      <c r="E52" s="266" t="s">
        <v>300</v>
      </c>
      <c r="F52" s="267" t="s">
        <v>290</v>
      </c>
    </row>
    <row r="53" spans="1:6" ht="14.4" x14ac:dyDescent="0.3">
      <c r="A53" s="301" t="s">
        <v>379</v>
      </c>
      <c r="B53" s="266" t="s">
        <v>172</v>
      </c>
      <c r="C53" s="302">
        <v>2</v>
      </c>
      <c r="D53" s="266" t="s">
        <v>344</v>
      </c>
      <c r="E53" s="266" t="s">
        <v>372</v>
      </c>
      <c r="F53" s="267" t="s">
        <v>373</v>
      </c>
    </row>
    <row r="54" spans="1:6" ht="14.4" x14ac:dyDescent="0.3">
      <c r="A54" s="301" t="s">
        <v>380</v>
      </c>
      <c r="B54" s="261" t="s">
        <v>173</v>
      </c>
      <c r="C54" s="302">
        <v>2</v>
      </c>
      <c r="D54" s="266" t="s">
        <v>282</v>
      </c>
      <c r="E54" s="266" t="s">
        <v>381</v>
      </c>
      <c r="F54" s="267" t="s">
        <v>325</v>
      </c>
    </row>
    <row r="55" spans="1:6" ht="14.4" x14ac:dyDescent="0.3">
      <c r="A55" s="311" t="s">
        <v>382</v>
      </c>
      <c r="B55" s="306" t="s">
        <v>174</v>
      </c>
      <c r="C55" s="312">
        <v>2</v>
      </c>
      <c r="D55" s="266" t="s">
        <v>282</v>
      </c>
      <c r="E55" s="306" t="s">
        <v>383</v>
      </c>
      <c r="F55" s="313" t="s">
        <v>287</v>
      </c>
    </row>
    <row r="56" spans="1:6" ht="14.4" x14ac:dyDescent="0.3">
      <c r="A56" s="301" t="s">
        <v>384</v>
      </c>
      <c r="B56" s="266" t="s">
        <v>179</v>
      </c>
      <c r="C56" s="302">
        <v>2</v>
      </c>
      <c r="D56" s="266" t="s">
        <v>282</v>
      </c>
      <c r="E56" s="266" t="s">
        <v>316</v>
      </c>
      <c r="F56" s="267" t="s">
        <v>290</v>
      </c>
    </row>
    <row r="57" spans="1:6" ht="14.4" x14ac:dyDescent="0.3">
      <c r="A57" s="301" t="s">
        <v>385</v>
      </c>
      <c r="B57" s="266" t="s">
        <v>180</v>
      </c>
      <c r="C57" s="302">
        <v>2</v>
      </c>
      <c r="D57" s="266" t="s">
        <v>282</v>
      </c>
      <c r="E57" s="266" t="s">
        <v>386</v>
      </c>
      <c r="F57" s="267" t="s">
        <v>287</v>
      </c>
    </row>
    <row r="58" spans="1:6" ht="14.4" x14ac:dyDescent="0.3">
      <c r="A58" s="301" t="s">
        <v>387</v>
      </c>
      <c r="B58" s="266" t="s">
        <v>181</v>
      </c>
      <c r="C58" s="302">
        <v>3</v>
      </c>
      <c r="D58" s="266" t="s">
        <v>282</v>
      </c>
      <c r="E58" s="266" t="s">
        <v>388</v>
      </c>
      <c r="F58" s="267" t="s">
        <v>389</v>
      </c>
    </row>
    <row r="59" spans="1:6" ht="14.4" x14ac:dyDescent="0.3">
      <c r="A59" s="301" t="s">
        <v>390</v>
      </c>
      <c r="B59" s="266" t="s">
        <v>182</v>
      </c>
      <c r="C59" s="302">
        <v>1</v>
      </c>
      <c r="D59" s="266" t="s">
        <v>282</v>
      </c>
      <c r="E59" s="266" t="s">
        <v>391</v>
      </c>
      <c r="F59" s="267" t="s">
        <v>287</v>
      </c>
    </row>
    <row r="60" spans="1:6" ht="14.4" x14ac:dyDescent="0.3">
      <c r="A60" s="301" t="s">
        <v>392</v>
      </c>
      <c r="B60" s="266" t="s">
        <v>183</v>
      </c>
      <c r="C60" s="302">
        <v>3</v>
      </c>
      <c r="D60" s="266" t="s">
        <v>282</v>
      </c>
      <c r="E60" s="266" t="s">
        <v>393</v>
      </c>
      <c r="F60" s="267" t="s">
        <v>313</v>
      </c>
    </row>
    <row r="61" spans="1:6" ht="14.4" x14ac:dyDescent="0.3">
      <c r="A61" s="301" t="s">
        <v>394</v>
      </c>
      <c r="B61" s="266" t="s">
        <v>184</v>
      </c>
      <c r="C61" s="302">
        <v>4</v>
      </c>
      <c r="D61" s="266" t="s">
        <v>282</v>
      </c>
      <c r="E61" s="266" t="s">
        <v>395</v>
      </c>
      <c r="F61" s="267" t="s">
        <v>396</v>
      </c>
    </row>
    <row r="62" spans="1:6" ht="14.4" x14ac:dyDescent="0.3">
      <c r="A62" s="301" t="s">
        <v>397</v>
      </c>
      <c r="B62" s="266" t="s">
        <v>185</v>
      </c>
      <c r="C62" s="302">
        <v>3</v>
      </c>
      <c r="D62" s="266" t="s">
        <v>282</v>
      </c>
      <c r="E62" s="266" t="s">
        <v>318</v>
      </c>
      <c r="F62" s="267" t="s">
        <v>290</v>
      </c>
    </row>
    <row r="63" spans="1:6" ht="14.4" x14ac:dyDescent="0.3">
      <c r="A63" s="301" t="s">
        <v>398</v>
      </c>
      <c r="B63" s="266" t="s">
        <v>174</v>
      </c>
      <c r="C63" s="302">
        <v>4</v>
      </c>
      <c r="D63" s="266" t="s">
        <v>282</v>
      </c>
      <c r="E63" s="266" t="s">
        <v>383</v>
      </c>
      <c r="F63" s="267" t="s">
        <v>287</v>
      </c>
    </row>
    <row r="64" spans="1:6" ht="14.4" x14ac:dyDescent="0.3">
      <c r="A64" s="301" t="s">
        <v>399</v>
      </c>
      <c r="B64" s="263" t="s">
        <v>186</v>
      </c>
      <c r="C64" s="302">
        <v>2</v>
      </c>
      <c r="D64" s="266" t="s">
        <v>282</v>
      </c>
      <c r="E64" s="266" t="s">
        <v>289</v>
      </c>
      <c r="F64" s="267" t="s">
        <v>290</v>
      </c>
    </row>
    <row r="65" spans="1:7" ht="14.4" x14ac:dyDescent="0.3">
      <c r="A65" s="311" t="s">
        <v>400</v>
      </c>
      <c r="B65" s="314" t="s">
        <v>187</v>
      </c>
      <c r="C65" s="312">
        <v>4</v>
      </c>
      <c r="D65" s="306" t="s">
        <v>282</v>
      </c>
      <c r="E65" s="306" t="s">
        <v>401</v>
      </c>
      <c r="F65" s="267" t="s">
        <v>290</v>
      </c>
    </row>
    <row r="66" spans="1:7" ht="14.4" x14ac:dyDescent="0.3">
      <c r="A66" s="315" t="s">
        <v>402</v>
      </c>
      <c r="B66" s="316" t="s">
        <v>188</v>
      </c>
      <c r="C66" s="317">
        <v>3</v>
      </c>
      <c r="D66" s="318" t="s">
        <v>282</v>
      </c>
      <c r="E66" s="319" t="s">
        <v>316</v>
      </c>
      <c r="F66" s="320" t="s">
        <v>290</v>
      </c>
    </row>
    <row r="69" spans="1:7" ht="13.95" customHeight="1" x14ac:dyDescent="0.3">
      <c r="A69" s="329" t="s">
        <v>403</v>
      </c>
      <c r="B69" s="330" t="s">
        <v>278</v>
      </c>
      <c r="C69" s="331" t="s">
        <v>194</v>
      </c>
      <c r="E69" s="596" t="s">
        <v>404</v>
      </c>
      <c r="F69" s="596"/>
    </row>
    <row r="70" spans="1:7" x14ac:dyDescent="0.3">
      <c r="A70" s="336" t="s">
        <v>405</v>
      </c>
      <c r="B70" s="333" t="s">
        <v>282</v>
      </c>
      <c r="C70" s="332">
        <f>SUMIF(D4:D43,B70,C4:C43)</f>
        <v>89</v>
      </c>
      <c r="E70" s="330" t="s">
        <v>278</v>
      </c>
      <c r="F70" s="331" t="s">
        <v>194</v>
      </c>
    </row>
    <row r="71" spans="1:7" ht="14.4" x14ac:dyDescent="0.3">
      <c r="A71" s="337"/>
      <c r="B71" s="333" t="s">
        <v>285</v>
      </c>
      <c r="C71" s="334">
        <f>SUMIF(D4:D43,B71,C4:C43)</f>
        <v>32</v>
      </c>
      <c r="E71" s="339" t="s">
        <v>282</v>
      </c>
      <c r="F71" s="340">
        <f>C70+C75</f>
        <v>115</v>
      </c>
      <c r="G71" s="270">
        <f>F71/$F$74</f>
        <v>0.63888888888888884</v>
      </c>
    </row>
    <row r="72" spans="1:7" ht="14.4" x14ac:dyDescent="0.3">
      <c r="A72" s="337"/>
      <c r="B72" s="333" t="s">
        <v>344</v>
      </c>
      <c r="C72" s="335">
        <f>SUMIF(D4:D43,B72,C4:C43)</f>
        <v>28</v>
      </c>
      <c r="E72" s="339" t="s">
        <v>285</v>
      </c>
      <c r="F72" s="340">
        <f>C71+C76</f>
        <v>35</v>
      </c>
      <c r="G72" s="270">
        <f t="shared" ref="G72:G73" si="1">F72/$F$74</f>
        <v>0.19444444444444445</v>
      </c>
    </row>
    <row r="73" spans="1:7" x14ac:dyDescent="0.3">
      <c r="A73" s="338"/>
      <c r="B73" s="333" t="s">
        <v>406</v>
      </c>
      <c r="C73" s="329">
        <v>149</v>
      </c>
      <c r="E73" s="339" t="s">
        <v>344</v>
      </c>
      <c r="F73" s="340">
        <f>C72+C77</f>
        <v>30</v>
      </c>
      <c r="G73" s="270">
        <f t="shared" si="1"/>
        <v>0.16666666666666666</v>
      </c>
    </row>
    <row r="74" spans="1:7" ht="13.95" customHeight="1" x14ac:dyDescent="0.3">
      <c r="A74" s="257"/>
      <c r="B74" s="257"/>
      <c r="C74" s="269"/>
      <c r="E74" s="339" t="s">
        <v>407</v>
      </c>
      <c r="F74" s="340">
        <f>SUM(F71:F73)</f>
        <v>180</v>
      </c>
    </row>
    <row r="75" spans="1:7" x14ac:dyDescent="0.3">
      <c r="A75" s="332" t="s">
        <v>408</v>
      </c>
      <c r="B75" s="333" t="s">
        <v>282</v>
      </c>
      <c r="C75" s="332">
        <f>SUMIF(D44:D55,B75,C44:C55)</f>
        <v>26</v>
      </c>
    </row>
    <row r="76" spans="1:7" ht="14.4" x14ac:dyDescent="0.3">
      <c r="A76" s="332"/>
      <c r="B76" s="333" t="s">
        <v>285</v>
      </c>
      <c r="C76" s="335">
        <f>SUMIF(D44:D55,B76,C44:C55)</f>
        <v>3</v>
      </c>
      <c r="E76" s="596" t="s">
        <v>409</v>
      </c>
      <c r="F76" s="596"/>
    </row>
    <row r="77" spans="1:7" x14ac:dyDescent="0.3">
      <c r="A77" s="332"/>
      <c r="B77" s="333" t="s">
        <v>344</v>
      </c>
      <c r="C77" s="332">
        <f>SUMIF(D44:D55,B77,C44:C55)</f>
        <v>2</v>
      </c>
      <c r="E77" s="330" t="s">
        <v>278</v>
      </c>
      <c r="F77" s="331" t="s">
        <v>194</v>
      </c>
      <c r="G77" s="270">
        <f>F78/$F$74</f>
        <v>0.66666666666666663</v>
      </c>
    </row>
    <row r="78" spans="1:7" ht="13.95" customHeight="1" x14ac:dyDescent="0.3">
      <c r="A78" s="332"/>
      <c r="B78" s="333" t="s">
        <v>410</v>
      </c>
      <c r="C78" s="329">
        <v>31</v>
      </c>
      <c r="E78" s="339" t="s">
        <v>282</v>
      </c>
      <c r="F78" s="340">
        <f>C70+C80</f>
        <v>120</v>
      </c>
      <c r="G78" s="270">
        <f>F79/$F$74</f>
        <v>0.17777777777777778</v>
      </c>
    </row>
    <row r="79" spans="1:7" ht="13.95" customHeight="1" x14ac:dyDescent="0.3">
      <c r="A79" s="257"/>
      <c r="B79" s="257"/>
      <c r="C79" s="269"/>
      <c r="E79" s="339" t="s">
        <v>285</v>
      </c>
      <c r="F79" s="340">
        <f>C71+C81</f>
        <v>32</v>
      </c>
      <c r="G79" s="270">
        <f>F80/$F$74</f>
        <v>0.15555555555555556</v>
      </c>
    </row>
    <row r="80" spans="1:7" x14ac:dyDescent="0.3">
      <c r="A80" s="332" t="s">
        <v>411</v>
      </c>
      <c r="B80" s="333" t="s">
        <v>282</v>
      </c>
      <c r="C80" s="332">
        <f>SUMIF(D56:D66,B80,C56:C66)</f>
        <v>31</v>
      </c>
      <c r="E80" s="339" t="s">
        <v>344</v>
      </c>
      <c r="F80" s="340">
        <f>C72+C82</f>
        <v>28</v>
      </c>
    </row>
    <row r="81" spans="1:7" ht="13.95" customHeight="1" x14ac:dyDescent="0.3">
      <c r="A81" s="332"/>
      <c r="B81" s="333" t="s">
        <v>285</v>
      </c>
      <c r="C81" s="332">
        <f>SUMIF(D56:D66,B81,C56:C66)</f>
        <v>0</v>
      </c>
      <c r="E81" s="339" t="s">
        <v>407</v>
      </c>
      <c r="F81" s="340">
        <f>SUM(F78:F80)</f>
        <v>180</v>
      </c>
    </row>
    <row r="82" spans="1:7" ht="14.4" x14ac:dyDescent="0.3">
      <c r="A82" s="332"/>
      <c r="B82" s="333" t="s">
        <v>344</v>
      </c>
      <c r="C82" s="335">
        <f>SUMIF(D56:D66,B82,C56:C66)</f>
        <v>0</v>
      </c>
    </row>
    <row r="83" spans="1:7" ht="27.6" x14ac:dyDescent="0.3">
      <c r="A83" s="332"/>
      <c r="B83" s="339" t="s">
        <v>412</v>
      </c>
      <c r="C83" s="329">
        <v>31</v>
      </c>
      <c r="E83" s="342" t="s">
        <v>278</v>
      </c>
      <c r="F83" s="343" t="s">
        <v>413</v>
      </c>
      <c r="G83" s="270">
        <f>AVERAGE(G71,G77)</f>
        <v>0.65277777777777768</v>
      </c>
    </row>
    <row r="84" spans="1:7" x14ac:dyDescent="0.3">
      <c r="E84" s="339" t="s">
        <v>282</v>
      </c>
      <c r="F84" s="341">
        <f>(F71+F78)/360*100</f>
        <v>65.277777777777786</v>
      </c>
      <c r="G84" s="270">
        <f t="shared" ref="G84:G85" si="2">AVERAGE(G72,G78)</f>
        <v>0.18611111111111112</v>
      </c>
    </row>
    <row r="85" spans="1:7" x14ac:dyDescent="0.3">
      <c r="E85" s="339" t="s">
        <v>285</v>
      </c>
      <c r="F85" s="341">
        <f>(F72+F79)/360*100</f>
        <v>18.611111111111111</v>
      </c>
      <c r="G85" s="270">
        <f t="shared" si="2"/>
        <v>0.16111111111111109</v>
      </c>
    </row>
    <row r="86" spans="1:7" x14ac:dyDescent="0.3">
      <c r="E86" s="339" t="s">
        <v>344</v>
      </c>
      <c r="F86" s="344">
        <f>(F73+F80)/360*100</f>
        <v>16.111111111111111</v>
      </c>
    </row>
    <row r="87" spans="1:7" x14ac:dyDescent="0.3">
      <c r="E87" s="256"/>
      <c r="F87" s="340">
        <v>100</v>
      </c>
    </row>
    <row r="89" spans="1:7" x14ac:dyDescent="0.3">
      <c r="E89" s="256"/>
      <c r="F89" s="256"/>
    </row>
  </sheetData>
  <mergeCells count="3">
    <mergeCell ref="A1:F1"/>
    <mergeCell ref="E69:F69"/>
    <mergeCell ref="E76:F76"/>
  </mergeCells>
  <pageMargins left="0.7" right="0.7" top="0.75" bottom="0.75" header="0.3" footer="0.3"/>
  <pageSetup paperSize="9" scale="56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43A7-C177-4C7A-A3A5-361500BBB773}">
  <dimension ref="A1:F71"/>
  <sheetViews>
    <sheetView workbookViewId="0">
      <selection activeCell="F13" sqref="F13"/>
    </sheetView>
  </sheetViews>
  <sheetFormatPr defaultColWidth="8.88671875" defaultRowHeight="13.8" x14ac:dyDescent="0.3"/>
  <cols>
    <col min="1" max="1" width="106.5546875" style="256" bestFit="1" customWidth="1"/>
    <col min="2" max="2" width="9.109375" style="268" customWidth="1"/>
    <col min="3" max="16384" width="8.88671875" style="256"/>
  </cols>
  <sheetData>
    <row r="1" spans="1:6" ht="23.4" x14ac:dyDescent="0.3">
      <c r="A1" s="271" t="s">
        <v>0</v>
      </c>
      <c r="B1" s="272"/>
      <c r="C1" s="272"/>
      <c r="D1" s="272"/>
      <c r="E1" s="272"/>
      <c r="F1" s="272"/>
    </row>
    <row r="2" spans="1:6" x14ac:dyDescent="0.3">
      <c r="A2" s="272"/>
      <c r="B2" s="272"/>
      <c r="C2" s="272"/>
      <c r="D2" s="272"/>
      <c r="E2" s="272"/>
      <c r="F2" s="272"/>
    </row>
    <row r="3" spans="1:6" ht="18" x14ac:dyDescent="0.3">
      <c r="A3" s="273" t="s">
        <v>1</v>
      </c>
      <c r="B3" s="273" t="s">
        <v>414</v>
      </c>
      <c r="C3" s="274"/>
      <c r="D3" s="273"/>
      <c r="E3" s="273"/>
      <c r="F3" s="273"/>
    </row>
    <row r="4" spans="1:6" ht="18" x14ac:dyDescent="0.3">
      <c r="A4" s="273" t="s">
        <v>3</v>
      </c>
      <c r="B4" s="273" t="s">
        <v>415</v>
      </c>
      <c r="C4" s="274"/>
      <c r="D4" s="273"/>
      <c r="E4" s="273"/>
      <c r="F4" s="273"/>
    </row>
    <row r="5" spans="1:6" ht="15.6" x14ac:dyDescent="0.3">
      <c r="A5" s="275" t="s">
        <v>4</v>
      </c>
      <c r="B5" s="276" t="s">
        <v>5</v>
      </c>
      <c r="C5" s="272"/>
      <c r="D5" s="277"/>
      <c r="E5" s="277"/>
      <c r="F5" s="277"/>
    </row>
    <row r="6" spans="1:6" ht="15.6" x14ac:dyDescent="0.3">
      <c r="A6" s="275" t="s">
        <v>6</v>
      </c>
      <c r="B6" s="277" t="s">
        <v>7</v>
      </c>
      <c r="C6" s="272"/>
      <c r="D6" s="277"/>
      <c r="E6" s="277"/>
      <c r="F6" s="277"/>
    </row>
    <row r="7" spans="1:6" ht="15.75" customHeight="1" x14ac:dyDescent="0.3">
      <c r="A7" s="275" t="s">
        <v>8</v>
      </c>
      <c r="B7" s="278" t="s">
        <v>9</v>
      </c>
      <c r="C7" s="272"/>
      <c r="D7" s="277"/>
      <c r="E7" s="277"/>
      <c r="F7" s="277"/>
    </row>
    <row r="8" spans="1:6" ht="15.75" customHeight="1" x14ac:dyDescent="0.3">
      <c r="A8" s="275"/>
      <c r="B8" s="278"/>
      <c r="C8" s="272"/>
      <c r="D8" s="277"/>
      <c r="E8" s="277"/>
      <c r="F8" s="277"/>
    </row>
    <row r="9" spans="1:6" ht="15.75" customHeight="1" x14ac:dyDescent="0.3">
      <c r="A9" s="275"/>
      <c r="B9" s="278"/>
      <c r="C9" s="272"/>
      <c r="D9" s="277"/>
      <c r="E9" s="277"/>
      <c r="F9" s="277"/>
    </row>
    <row r="10" spans="1:6" ht="15.75" customHeight="1" x14ac:dyDescent="0.3">
      <c r="A10" s="279" t="s">
        <v>416</v>
      </c>
      <c r="B10" s="268" t="s">
        <v>194</v>
      </c>
    </row>
    <row r="11" spans="1:6" ht="15.75" customHeight="1" x14ac:dyDescent="0.3">
      <c r="A11" s="280" t="s">
        <v>198</v>
      </c>
      <c r="B11" s="281">
        <v>5</v>
      </c>
      <c r="C11" s="280"/>
    </row>
    <row r="12" spans="1:6" ht="15.75" customHeight="1" x14ac:dyDescent="0.3">
      <c r="A12" s="282" t="s">
        <v>222</v>
      </c>
      <c r="B12" s="281">
        <v>24</v>
      </c>
      <c r="C12" s="282"/>
    </row>
    <row r="13" spans="1:6" ht="15.75" customHeight="1" x14ac:dyDescent="0.3">
      <c r="A13" s="280" t="s">
        <v>417</v>
      </c>
      <c r="B13" s="281">
        <v>12</v>
      </c>
      <c r="C13" s="280"/>
    </row>
    <row r="14" spans="1:6" ht="15.75" customHeight="1" x14ac:dyDescent="0.3">
      <c r="A14" s="280" t="s">
        <v>157</v>
      </c>
      <c r="B14" s="281">
        <v>1</v>
      </c>
      <c r="C14" s="280"/>
    </row>
    <row r="15" spans="1:6" ht="15.75" customHeight="1" x14ac:dyDescent="0.3">
      <c r="A15" s="283" t="s">
        <v>418</v>
      </c>
    </row>
    <row r="16" spans="1:6" ht="15.75" customHeight="1" x14ac:dyDescent="0.3">
      <c r="A16" s="284" t="s">
        <v>163</v>
      </c>
      <c r="B16" s="285">
        <v>3</v>
      </c>
    </row>
    <row r="17" spans="1:2" ht="15.75" customHeight="1" x14ac:dyDescent="0.3">
      <c r="A17" s="284" t="s">
        <v>164</v>
      </c>
      <c r="B17" s="285">
        <v>1</v>
      </c>
    </row>
    <row r="18" spans="1:2" ht="15.6" x14ac:dyDescent="0.3">
      <c r="A18" s="284" t="s">
        <v>165</v>
      </c>
      <c r="B18" s="285">
        <v>2</v>
      </c>
    </row>
    <row r="19" spans="1:2" ht="15.6" x14ac:dyDescent="0.3">
      <c r="A19" s="284" t="s">
        <v>166</v>
      </c>
      <c r="B19" s="285">
        <v>3</v>
      </c>
    </row>
    <row r="20" spans="1:2" ht="15.6" x14ac:dyDescent="0.3">
      <c r="A20" s="284" t="s">
        <v>167</v>
      </c>
      <c r="B20" s="285">
        <v>3</v>
      </c>
    </row>
    <row r="21" spans="1:2" ht="15.6" x14ac:dyDescent="0.3">
      <c r="A21" s="284" t="s">
        <v>168</v>
      </c>
      <c r="B21" s="286">
        <v>3</v>
      </c>
    </row>
    <row r="22" spans="1:2" ht="15.6" x14ac:dyDescent="0.3">
      <c r="A22" s="284" t="s">
        <v>169</v>
      </c>
      <c r="B22" s="285">
        <v>4</v>
      </c>
    </row>
    <row r="23" spans="1:2" ht="15.6" x14ac:dyDescent="0.3">
      <c r="A23" s="284" t="s">
        <v>170</v>
      </c>
      <c r="B23" s="285">
        <v>4</v>
      </c>
    </row>
    <row r="24" spans="1:2" ht="15.6" x14ac:dyDescent="0.3">
      <c r="A24" s="284" t="s">
        <v>171</v>
      </c>
      <c r="B24" s="285">
        <v>2</v>
      </c>
    </row>
    <row r="25" spans="1:2" ht="15.6" x14ac:dyDescent="0.3">
      <c r="A25" s="284" t="s">
        <v>172</v>
      </c>
      <c r="B25" s="285">
        <v>2</v>
      </c>
    </row>
    <row r="26" spans="1:2" ht="15.6" x14ac:dyDescent="0.3">
      <c r="A26" s="284" t="s">
        <v>173</v>
      </c>
      <c r="B26" s="285">
        <v>2</v>
      </c>
    </row>
    <row r="27" spans="1:2" ht="15.6" x14ac:dyDescent="0.3">
      <c r="A27" s="284" t="s">
        <v>174</v>
      </c>
      <c r="B27" s="285">
        <v>2</v>
      </c>
    </row>
    <row r="28" spans="1:2" ht="15.6" x14ac:dyDescent="0.3">
      <c r="A28" s="287" t="s">
        <v>409</v>
      </c>
      <c r="B28" s="285"/>
    </row>
    <row r="29" spans="1:2" ht="15.6" x14ac:dyDescent="0.3">
      <c r="A29" s="288" t="s">
        <v>179</v>
      </c>
      <c r="B29" s="285">
        <v>2</v>
      </c>
    </row>
    <row r="30" spans="1:2" ht="15.6" x14ac:dyDescent="0.3">
      <c r="A30" s="288" t="s">
        <v>180</v>
      </c>
      <c r="B30" s="285">
        <v>2</v>
      </c>
    </row>
    <row r="31" spans="1:2" ht="15.6" x14ac:dyDescent="0.3">
      <c r="A31" s="288" t="s">
        <v>260</v>
      </c>
      <c r="B31" s="285">
        <v>3</v>
      </c>
    </row>
    <row r="32" spans="1:2" ht="15.6" x14ac:dyDescent="0.3">
      <c r="A32" s="288" t="s">
        <v>182</v>
      </c>
      <c r="B32" s="285">
        <v>1</v>
      </c>
    </row>
    <row r="33" spans="1:2" ht="15.6" x14ac:dyDescent="0.3">
      <c r="A33" s="288" t="s">
        <v>419</v>
      </c>
      <c r="B33" s="285">
        <v>3</v>
      </c>
    </row>
    <row r="34" spans="1:2" ht="15.6" x14ac:dyDescent="0.3">
      <c r="A34" s="288" t="s">
        <v>184</v>
      </c>
      <c r="B34" s="286">
        <v>4</v>
      </c>
    </row>
    <row r="35" spans="1:2" ht="15.6" x14ac:dyDescent="0.3">
      <c r="A35" s="288" t="s">
        <v>185</v>
      </c>
      <c r="B35" s="285">
        <v>3</v>
      </c>
    </row>
    <row r="36" spans="1:2" ht="15.6" x14ac:dyDescent="0.3">
      <c r="A36" s="288" t="s">
        <v>174</v>
      </c>
      <c r="B36" s="285">
        <v>4</v>
      </c>
    </row>
    <row r="37" spans="1:2" ht="15.6" x14ac:dyDescent="0.3">
      <c r="A37" s="288" t="s">
        <v>186</v>
      </c>
      <c r="B37" s="285">
        <v>2</v>
      </c>
    </row>
    <row r="38" spans="1:2" ht="15.6" x14ac:dyDescent="0.3">
      <c r="A38" s="288" t="s">
        <v>187</v>
      </c>
      <c r="B38" s="285">
        <v>4</v>
      </c>
    </row>
    <row r="39" spans="1:2" ht="15.6" x14ac:dyDescent="0.3">
      <c r="A39" s="288" t="s">
        <v>188</v>
      </c>
      <c r="B39" s="285">
        <v>3</v>
      </c>
    </row>
    <row r="40" spans="1:2" ht="15.6" x14ac:dyDescent="0.3">
      <c r="A40" s="282"/>
    </row>
    <row r="41" spans="1:2" ht="15.6" x14ac:dyDescent="0.3">
      <c r="A41" s="282"/>
    </row>
    <row r="42" spans="1:2" ht="15.6" x14ac:dyDescent="0.3">
      <c r="A42" s="282"/>
    </row>
    <row r="43" spans="1:2" ht="15.6" x14ac:dyDescent="0.3">
      <c r="A43" s="282"/>
    </row>
    <row r="44" spans="1:2" ht="15.6" x14ac:dyDescent="0.3">
      <c r="A44" s="282"/>
    </row>
    <row r="45" spans="1:2" ht="15.6" x14ac:dyDescent="0.3">
      <c r="A45" s="282"/>
    </row>
    <row r="46" spans="1:2" ht="15.6" x14ac:dyDescent="0.3">
      <c r="A46" s="282"/>
    </row>
    <row r="47" spans="1:2" ht="15.6" x14ac:dyDescent="0.3">
      <c r="A47" s="282"/>
    </row>
    <row r="48" spans="1:2" ht="15.6" x14ac:dyDescent="0.3">
      <c r="A48" s="282"/>
    </row>
    <row r="49" spans="1:1" ht="15.6" x14ac:dyDescent="0.3">
      <c r="A49" s="282"/>
    </row>
    <row r="50" spans="1:1" ht="15.6" x14ac:dyDescent="0.3">
      <c r="A50" s="282"/>
    </row>
    <row r="51" spans="1:1" ht="15.6" x14ac:dyDescent="0.3">
      <c r="A51" s="282"/>
    </row>
    <row r="52" spans="1:1" ht="15.6" x14ac:dyDescent="0.3">
      <c r="A52" s="282"/>
    </row>
    <row r="53" spans="1:1" ht="15.6" x14ac:dyDescent="0.3">
      <c r="A53" s="282"/>
    </row>
    <row r="54" spans="1:1" ht="15.6" x14ac:dyDescent="0.3">
      <c r="A54" s="282"/>
    </row>
    <row r="55" spans="1:1" ht="15.6" x14ac:dyDescent="0.3">
      <c r="A55" s="282"/>
    </row>
    <row r="56" spans="1:1" ht="15.6" x14ac:dyDescent="0.3">
      <c r="A56" s="282"/>
    </row>
    <row r="57" spans="1:1" ht="15.6" x14ac:dyDescent="0.3">
      <c r="A57" s="282"/>
    </row>
    <row r="58" spans="1:1" ht="15.6" x14ac:dyDescent="0.3">
      <c r="A58" s="282"/>
    </row>
    <row r="59" spans="1:1" ht="15.6" x14ac:dyDescent="0.3">
      <c r="A59" s="282"/>
    </row>
    <row r="60" spans="1:1" ht="15.6" x14ac:dyDescent="0.3">
      <c r="A60" s="282"/>
    </row>
    <row r="61" spans="1:1" ht="15.6" x14ac:dyDescent="0.3">
      <c r="A61" s="282"/>
    </row>
    <row r="62" spans="1:1" ht="15.6" x14ac:dyDescent="0.3">
      <c r="A62" s="282"/>
    </row>
    <row r="63" spans="1:1" ht="15.6" x14ac:dyDescent="0.3">
      <c r="A63" s="282"/>
    </row>
    <row r="64" spans="1:1" ht="15.6" x14ac:dyDescent="0.3">
      <c r="A64" s="282"/>
    </row>
    <row r="65" spans="1:1" ht="15.6" x14ac:dyDescent="0.3">
      <c r="A65" s="282"/>
    </row>
    <row r="66" spans="1:1" ht="15.6" x14ac:dyDescent="0.3">
      <c r="A66" s="282"/>
    </row>
    <row r="67" spans="1:1" ht="15.6" x14ac:dyDescent="0.3">
      <c r="A67" s="282"/>
    </row>
    <row r="68" spans="1:1" ht="15.6" x14ac:dyDescent="0.3">
      <c r="A68" s="282"/>
    </row>
    <row r="69" spans="1:1" ht="15.6" x14ac:dyDescent="0.3">
      <c r="A69" s="282"/>
    </row>
    <row r="70" spans="1:1" ht="15.6" x14ac:dyDescent="0.3">
      <c r="A70" s="282"/>
    </row>
    <row r="71" spans="1:1" ht="15.6" x14ac:dyDescent="0.3">
      <c r="A71" s="2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a3223b-e2d6-4001-8571-3eb2db946c69">
      <Terms xmlns="http://schemas.microsoft.com/office/infopath/2007/PartnerControls"/>
    </lcf76f155ced4ddcb4097134ff3c332f>
    <TaxCatchAll xmlns="eac1eb41-316f-4e2a-a6e5-434df849a2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9BCF2C2A01FA40A4015AB1B0F4D119" ma:contentTypeVersion="8" ma:contentTypeDescription="Utwórz nowy dokument." ma:contentTypeScope="" ma:versionID="bca16303320fc6745742c993ca2f2d43">
  <xsd:schema xmlns:xsd="http://www.w3.org/2001/XMLSchema" xmlns:xs="http://www.w3.org/2001/XMLSchema" xmlns:p="http://schemas.microsoft.com/office/2006/metadata/properties" xmlns:ns2="bea3223b-e2d6-4001-8571-3eb2db946c69" xmlns:ns3="eac1eb41-316f-4e2a-a6e5-434df849a2e6" targetNamespace="http://schemas.microsoft.com/office/2006/metadata/properties" ma:root="true" ma:fieldsID="37bf53949bc7eecc5e9a1d364d6570e8" ns2:_="" ns3:_="">
    <xsd:import namespace="bea3223b-e2d6-4001-8571-3eb2db946c69"/>
    <xsd:import namespace="eac1eb41-316f-4e2a-a6e5-434df849a2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223b-e2d6-4001-8571-3eb2db946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42e14ab4-52d4-4a0f-a844-348144b5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eb41-316f-4e2a-a6e5-434df849a2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e85dc8-16be-4550-a008-acf865904441}" ma:internalName="TaxCatchAll" ma:showField="CatchAllData" ma:web="eac1eb41-316f-4e2a-a6e5-434df849a2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83C73-F89E-46E7-802C-9CC991CCCD0E}">
  <ds:schemaRefs>
    <ds:schemaRef ds:uri="http://schemas.microsoft.com/office/2006/metadata/properties"/>
    <ds:schemaRef ds:uri="http://schemas.microsoft.com/office/infopath/2007/PartnerControls"/>
    <ds:schemaRef ds:uri="bea3223b-e2d6-4001-8571-3eb2db946c69"/>
    <ds:schemaRef ds:uri="eac1eb41-316f-4e2a-a6e5-434df849a2e6"/>
  </ds:schemaRefs>
</ds:datastoreItem>
</file>

<file path=customXml/itemProps2.xml><?xml version="1.0" encoding="utf-8"?>
<ds:datastoreItem xmlns:ds="http://schemas.openxmlformats.org/officeDocument/2006/customXml" ds:itemID="{0ACD2A0F-7C5F-4707-81F5-FC20C2E8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A764D1-A751-4090-9368-D09E8EB05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3223b-e2d6-4001-8571-3eb2db946c69"/>
    <ds:schemaRef ds:uri="eac1eb41-316f-4e2a-a6e5-434df849a2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Plan studiów I st. stac.</vt:lpstr>
      <vt:lpstr>Praktyczność </vt:lpstr>
      <vt:lpstr>Przypisanie</vt:lpstr>
      <vt:lpstr>Lista przedmiotów do wyboru</vt:lpstr>
      <vt:lpstr>'Plan studiów I st. stac.'!Obszar_wydruku</vt:lpstr>
      <vt:lpstr>'Praktyczność '!Obszar_wydruku</vt:lpstr>
      <vt:lpstr>Przypisanie!Obszar_wydruku</vt:lpstr>
    </vt:vector>
  </TitlesOfParts>
  <Manager/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Lucyna F.</dc:creator>
  <cp:keywords/>
  <dc:description/>
  <cp:lastModifiedBy>Kinga Krupcała</cp:lastModifiedBy>
  <cp:revision/>
  <cp:lastPrinted>2023-03-18T12:14:52Z</cp:lastPrinted>
  <dcterms:created xsi:type="dcterms:W3CDTF">2005-11-04T08:43:51Z</dcterms:created>
  <dcterms:modified xsi:type="dcterms:W3CDTF">2023-06-28T10:48:29Z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0x010100789BCF2C2A01FA40A4015AB1B0F4D119</vt:lpwstr>
  </property>
  <property fmtid="{D5CDD505-2E9C-101B-9397-08002B2CF9AE}" pid="3" name="MediaServiceImageTags">
    <vt:lpwstr/>
  </property>
</Properties>
</file>