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UTP_Rada_Programowa_FIR\FIR I\plan nr 3\FIR_I_plan_nr_3_wersja zatwierdzona przez Senat 31.05.2021\"/>
    </mc:Choice>
  </mc:AlternateContent>
  <xr:revisionPtr revIDLastSave="0" documentId="8_{8FF33CEA-8D0A-436D-A056-26172A3B013A}" xr6:coauthVersionLast="47" xr6:coauthVersionMax="47" xr10:uidLastSave="{00000000-0000-0000-0000-000000000000}"/>
  <bookViews>
    <workbookView xWindow="-108" yWindow="-108" windowWidth="23256" windowHeight="12456" xr2:uid="{CC4A92A8-0E6E-4586-8305-74A301FCF140}"/>
  </bookViews>
  <sheets>
    <sheet name="plan studiów I st. niestacjon." sheetId="1" r:id="rId1"/>
  </sheets>
  <definedNames>
    <definedName name="_xlnm.Print_Area" localSheetId="0">'plan studiów I st. niestacjon.'!$A$1:$AM$429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0" i="1" l="1"/>
  <c r="B374" i="1"/>
  <c r="B328" i="1"/>
  <c r="B282" i="1"/>
  <c r="B236" i="1"/>
  <c r="B190" i="1"/>
  <c r="B127" i="1"/>
  <c r="X187" i="1" l="1"/>
  <c r="X417" i="1" s="1"/>
  <c r="AF187" i="1"/>
  <c r="I39" i="1"/>
  <c r="I40" i="1"/>
  <c r="I41" i="1"/>
  <c r="I42" i="1"/>
  <c r="J56" i="1"/>
  <c r="J64" i="1" s="1"/>
  <c r="J57" i="1"/>
  <c r="G57" i="1" s="1"/>
  <c r="G58" i="1"/>
  <c r="H58" i="1"/>
  <c r="H59" i="1"/>
  <c r="G59" i="1" s="1"/>
  <c r="G60" i="1"/>
  <c r="K60" i="1"/>
  <c r="G61" i="1"/>
  <c r="H61" i="1"/>
  <c r="G62" i="1"/>
  <c r="K62" i="1"/>
  <c r="K63" i="1"/>
  <c r="G63" i="1" s="1"/>
  <c r="D64" i="1"/>
  <c r="E64" i="1"/>
  <c r="F64" i="1"/>
  <c r="F69" i="1" s="1"/>
  <c r="H64" i="1"/>
  <c r="I64" i="1"/>
  <c r="K64" i="1"/>
  <c r="K183" i="1" s="1"/>
  <c r="L64" i="1"/>
  <c r="M64" i="1"/>
  <c r="N64" i="1"/>
  <c r="N69" i="1" s="1"/>
  <c r="O64" i="1"/>
  <c r="O69" i="1" s="1"/>
  <c r="P64" i="1"/>
  <c r="Q64" i="1"/>
  <c r="R64" i="1"/>
  <c r="S64" i="1"/>
  <c r="T64" i="1"/>
  <c r="U64" i="1"/>
  <c r="V64" i="1"/>
  <c r="V69" i="1" s="1"/>
  <c r="W64" i="1"/>
  <c r="W69" i="1" s="1"/>
  <c r="X64" i="1"/>
  <c r="Y64" i="1"/>
  <c r="Z64" i="1"/>
  <c r="AA64" i="1"/>
  <c r="AB64" i="1"/>
  <c r="AC64" i="1"/>
  <c r="AD64" i="1"/>
  <c r="AD69" i="1" s="1"/>
  <c r="AE64" i="1"/>
  <c r="AE69" i="1" s="1"/>
  <c r="AF64" i="1"/>
  <c r="AG64" i="1"/>
  <c r="AH64" i="1"/>
  <c r="AI64" i="1"/>
  <c r="AJ64" i="1"/>
  <c r="AK64" i="1"/>
  <c r="AL64" i="1"/>
  <c r="AL69" i="1" s="1"/>
  <c r="AM64" i="1"/>
  <c r="AM69" i="1" s="1"/>
  <c r="L65" i="1"/>
  <c r="E69" i="1"/>
  <c r="I69" i="1"/>
  <c r="K69" i="1"/>
  <c r="M69" i="1"/>
  <c r="Q69" i="1"/>
  <c r="R69" i="1"/>
  <c r="S69" i="1"/>
  <c r="U69" i="1"/>
  <c r="Y69" i="1"/>
  <c r="Z69" i="1"/>
  <c r="AA69" i="1"/>
  <c r="AC69" i="1"/>
  <c r="AG69" i="1"/>
  <c r="AH69" i="1"/>
  <c r="AI69" i="1"/>
  <c r="AK69" i="1"/>
  <c r="AO71" i="1"/>
  <c r="AO72" i="1"/>
  <c r="AO73" i="1"/>
  <c r="I88" i="1"/>
  <c r="I89" i="1"/>
  <c r="I90" i="1"/>
  <c r="I91" i="1"/>
  <c r="H105" i="1"/>
  <c r="G105" i="1" s="1"/>
  <c r="I105" i="1"/>
  <c r="H106" i="1"/>
  <c r="H115" i="1" s="1"/>
  <c r="G107" i="1"/>
  <c r="H107" i="1"/>
  <c r="I107" i="1"/>
  <c r="H108" i="1"/>
  <c r="G108" i="1" s="1"/>
  <c r="I108" i="1"/>
  <c r="H109" i="1"/>
  <c r="G109" i="1" s="1"/>
  <c r="I109" i="1"/>
  <c r="G110" i="1"/>
  <c r="H110" i="1"/>
  <c r="I110" i="1"/>
  <c r="H111" i="1"/>
  <c r="G111" i="1" s="1"/>
  <c r="I111" i="1"/>
  <c r="H112" i="1"/>
  <c r="I112" i="1"/>
  <c r="I115" i="1" s="1"/>
  <c r="H113" i="1"/>
  <c r="J113" i="1"/>
  <c r="G113" i="1" s="1"/>
  <c r="G114" i="1"/>
  <c r="H114" i="1"/>
  <c r="J114" i="1"/>
  <c r="D115" i="1"/>
  <c r="E115" i="1"/>
  <c r="F115" i="1"/>
  <c r="K115" i="1"/>
  <c r="K120" i="1" s="1"/>
  <c r="L115" i="1"/>
  <c r="L229" i="1" s="1"/>
  <c r="M115" i="1"/>
  <c r="M120" i="1" s="1"/>
  <c r="N115" i="1"/>
  <c r="O115" i="1"/>
  <c r="P115" i="1"/>
  <c r="Q115" i="1"/>
  <c r="Q183" i="1" s="1"/>
  <c r="R115" i="1"/>
  <c r="S115" i="1"/>
  <c r="S120" i="1" s="1"/>
  <c r="T115" i="1"/>
  <c r="U115" i="1"/>
  <c r="U120" i="1" s="1"/>
  <c r="V115" i="1"/>
  <c r="W115" i="1"/>
  <c r="X115" i="1"/>
  <c r="Y115" i="1"/>
  <c r="Y120" i="1" s="1"/>
  <c r="Z115" i="1"/>
  <c r="AA115" i="1"/>
  <c r="AA120" i="1" s="1"/>
  <c r="AB115" i="1"/>
  <c r="AB183" i="1" s="1"/>
  <c r="AC115" i="1"/>
  <c r="AC120" i="1" s="1"/>
  <c r="AD115" i="1"/>
  <c r="AE115" i="1"/>
  <c r="AF115" i="1"/>
  <c r="AG115" i="1"/>
  <c r="AG183" i="1" s="1"/>
  <c r="AH115" i="1"/>
  <c r="AI115" i="1"/>
  <c r="AI120" i="1" s="1"/>
  <c r="AJ115" i="1"/>
  <c r="AK115" i="1"/>
  <c r="AK120" i="1" s="1"/>
  <c r="AL115" i="1"/>
  <c r="AM115" i="1"/>
  <c r="AB116" i="1"/>
  <c r="F120" i="1"/>
  <c r="N120" i="1"/>
  <c r="R120" i="1"/>
  <c r="V120" i="1"/>
  <c r="Z120" i="1"/>
  <c r="AD120" i="1"/>
  <c r="AH120" i="1"/>
  <c r="AL120" i="1"/>
  <c r="AO122" i="1"/>
  <c r="L123" i="1"/>
  <c r="P123" i="1"/>
  <c r="P186" i="1" s="1"/>
  <c r="X123" i="1"/>
  <c r="AB123" i="1"/>
  <c r="L124" i="1"/>
  <c r="P124" i="1"/>
  <c r="T124" i="1"/>
  <c r="T187" i="1" s="1"/>
  <c r="X124" i="1"/>
  <c r="AB124" i="1"/>
  <c r="I139" i="1"/>
  <c r="I140" i="1"/>
  <c r="I141" i="1"/>
  <c r="I142" i="1"/>
  <c r="H156" i="1"/>
  <c r="G156" i="1" s="1"/>
  <c r="I156" i="1"/>
  <c r="H157" i="1"/>
  <c r="I157" i="1"/>
  <c r="G157" i="1" s="1"/>
  <c r="G158" i="1"/>
  <c r="H158" i="1"/>
  <c r="I158" i="1"/>
  <c r="H159" i="1"/>
  <c r="G159" i="1" s="1"/>
  <c r="I159" i="1"/>
  <c r="H160" i="1"/>
  <c r="G160" i="1" s="1"/>
  <c r="I160" i="1"/>
  <c r="I178" i="1" s="1"/>
  <c r="H161" i="1"/>
  <c r="I161" i="1"/>
  <c r="G162" i="1"/>
  <c r="H162" i="1"/>
  <c r="I162" i="1"/>
  <c r="J162" i="1"/>
  <c r="G163" i="1"/>
  <c r="H163" i="1"/>
  <c r="I163" i="1"/>
  <c r="G164" i="1"/>
  <c r="H164" i="1"/>
  <c r="K164" i="1"/>
  <c r="K178" i="1" s="1"/>
  <c r="J165" i="1"/>
  <c r="G165" i="1" s="1"/>
  <c r="G166" i="1"/>
  <c r="K166" i="1"/>
  <c r="J167" i="1"/>
  <c r="G167" i="1" s="1"/>
  <c r="G168" i="1"/>
  <c r="H168" i="1"/>
  <c r="I168" i="1"/>
  <c r="J168" i="1"/>
  <c r="G169" i="1"/>
  <c r="I169" i="1"/>
  <c r="J169" i="1"/>
  <c r="G170" i="1"/>
  <c r="H170" i="1"/>
  <c r="I170" i="1"/>
  <c r="H171" i="1"/>
  <c r="I171" i="1"/>
  <c r="K172" i="1"/>
  <c r="G172" i="1" s="1"/>
  <c r="H173" i="1"/>
  <c r="H178" i="1" s="1"/>
  <c r="G174" i="1"/>
  <c r="J174" i="1"/>
  <c r="D178" i="1"/>
  <c r="E178" i="1"/>
  <c r="F178" i="1"/>
  <c r="L178" i="1"/>
  <c r="M178" i="1"/>
  <c r="M367" i="1" s="1"/>
  <c r="N178" i="1"/>
  <c r="O178" i="1"/>
  <c r="O183" i="1" s="1"/>
  <c r="P178" i="1"/>
  <c r="Q178" i="1"/>
  <c r="R178" i="1"/>
  <c r="S178" i="1"/>
  <c r="T178" i="1"/>
  <c r="T179" i="1" s="1"/>
  <c r="U178" i="1"/>
  <c r="U367" i="1" s="1"/>
  <c r="V178" i="1"/>
  <c r="W178" i="1"/>
  <c r="W183" i="1" s="1"/>
  <c r="X178" i="1"/>
  <c r="Y178" i="1"/>
  <c r="Z178" i="1"/>
  <c r="AA178" i="1"/>
  <c r="AB178" i="1"/>
  <c r="AC178" i="1"/>
  <c r="AC321" i="1" s="1"/>
  <c r="AD178" i="1"/>
  <c r="AE178" i="1"/>
  <c r="AE183" i="1" s="1"/>
  <c r="AF178" i="1"/>
  <c r="AG178" i="1"/>
  <c r="AH178" i="1"/>
  <c r="AI178" i="1"/>
  <c r="AJ178" i="1"/>
  <c r="AJ179" i="1" s="1"/>
  <c r="AK178" i="1"/>
  <c r="AK367" i="1" s="1"/>
  <c r="AL178" i="1"/>
  <c r="AM178" i="1"/>
  <c r="AM183" i="1" s="1"/>
  <c r="P179" i="1"/>
  <c r="AF179" i="1"/>
  <c r="E183" i="1"/>
  <c r="F183" i="1"/>
  <c r="N183" i="1"/>
  <c r="R183" i="1"/>
  <c r="V183" i="1"/>
  <c r="Z183" i="1"/>
  <c r="AC183" i="1"/>
  <c r="AD183" i="1"/>
  <c r="AH183" i="1"/>
  <c r="AL183" i="1"/>
  <c r="L185" i="1"/>
  <c r="P185" i="1"/>
  <c r="P323" i="1" s="1"/>
  <c r="AO323" i="1" s="1"/>
  <c r="T185" i="1"/>
  <c r="X185" i="1"/>
  <c r="AB185" i="1"/>
  <c r="AF185" i="1"/>
  <c r="AF323" i="1" s="1"/>
  <c r="AO185" i="1"/>
  <c r="T186" i="1"/>
  <c r="X186" i="1"/>
  <c r="X324" i="1" s="1"/>
  <c r="AB186" i="1"/>
  <c r="AF186" i="1"/>
  <c r="AF370" i="1" s="1"/>
  <c r="L187" i="1"/>
  <c r="P187" i="1"/>
  <c r="P371" i="1" s="1"/>
  <c r="AB187" i="1"/>
  <c r="I202" i="1"/>
  <c r="I203" i="1"/>
  <c r="I204" i="1"/>
  <c r="I205" i="1"/>
  <c r="H215" i="1"/>
  <c r="G215" i="1" s="1"/>
  <c r="I215" i="1"/>
  <c r="H216" i="1"/>
  <c r="G216" i="1" s="1"/>
  <c r="I216" i="1"/>
  <c r="G217" i="1"/>
  <c r="K217" i="1"/>
  <c r="H218" i="1"/>
  <c r="G218" i="1" s="1"/>
  <c r="I218" i="1"/>
  <c r="J218" i="1"/>
  <c r="J224" i="1" s="1"/>
  <c r="H219" i="1"/>
  <c r="G219" i="1" s="1"/>
  <c r="J219" i="1"/>
  <c r="H220" i="1"/>
  <c r="G220" i="1" s="1"/>
  <c r="I220" i="1"/>
  <c r="K221" i="1"/>
  <c r="K224" i="1" s="1"/>
  <c r="G222" i="1"/>
  <c r="H222" i="1"/>
  <c r="I222" i="1"/>
  <c r="K223" i="1"/>
  <c r="G223" i="1" s="1"/>
  <c r="D224" i="1"/>
  <c r="E224" i="1"/>
  <c r="F224" i="1"/>
  <c r="F229" i="1" s="1"/>
  <c r="L224" i="1"/>
  <c r="M224" i="1"/>
  <c r="N224" i="1"/>
  <c r="N229" i="1" s="1"/>
  <c r="O224" i="1"/>
  <c r="P224" i="1"/>
  <c r="P225" i="1" s="1"/>
  <c r="Q224" i="1"/>
  <c r="R224" i="1"/>
  <c r="S224" i="1"/>
  <c r="T224" i="1"/>
  <c r="U224" i="1"/>
  <c r="V224" i="1"/>
  <c r="V229" i="1" s="1"/>
  <c r="W224" i="1"/>
  <c r="X224" i="1"/>
  <c r="X225" i="1" s="1"/>
  <c r="Y224" i="1"/>
  <c r="Z224" i="1"/>
  <c r="AA224" i="1"/>
  <c r="AB224" i="1"/>
  <c r="AC224" i="1"/>
  <c r="AD224" i="1"/>
  <c r="AD229" i="1" s="1"/>
  <c r="AE224" i="1"/>
  <c r="AF224" i="1"/>
  <c r="AF225" i="1" s="1"/>
  <c r="AG224" i="1"/>
  <c r="AH224" i="1"/>
  <c r="AI224" i="1"/>
  <c r="AJ224" i="1"/>
  <c r="AK224" i="1"/>
  <c r="AL224" i="1"/>
  <c r="AL229" i="1" s="1"/>
  <c r="AM224" i="1"/>
  <c r="L225" i="1"/>
  <c r="AB225" i="1"/>
  <c r="AJ225" i="1"/>
  <c r="D229" i="1"/>
  <c r="E229" i="1"/>
  <c r="K229" i="1"/>
  <c r="M229" i="1"/>
  <c r="S229" i="1"/>
  <c r="T229" i="1"/>
  <c r="AA229" i="1"/>
  <c r="AC229" i="1"/>
  <c r="AI229" i="1"/>
  <c r="AJ229" i="1"/>
  <c r="L231" i="1"/>
  <c r="P231" i="1"/>
  <c r="X231" i="1"/>
  <c r="AF231" i="1"/>
  <c r="T232" i="1"/>
  <c r="L233" i="1"/>
  <c r="P233" i="1"/>
  <c r="AF233" i="1"/>
  <c r="I248" i="1"/>
  <c r="I249" i="1"/>
  <c r="I250" i="1"/>
  <c r="I251" i="1"/>
  <c r="K261" i="1"/>
  <c r="G261" i="1" s="1"/>
  <c r="G262" i="1"/>
  <c r="H262" i="1"/>
  <c r="I262" i="1"/>
  <c r="H263" i="1"/>
  <c r="G263" i="1" s="1"/>
  <c r="I263" i="1"/>
  <c r="J263" i="1"/>
  <c r="H264" i="1"/>
  <c r="G264" i="1" s="1"/>
  <c r="I264" i="1"/>
  <c r="J264" i="1"/>
  <c r="J270" i="1" s="1"/>
  <c r="G265" i="1"/>
  <c r="K265" i="1"/>
  <c r="K270" i="1" s="1"/>
  <c r="H266" i="1"/>
  <c r="I266" i="1"/>
  <c r="G266" i="1" s="1"/>
  <c r="H267" i="1"/>
  <c r="I267" i="1"/>
  <c r="G267" i="1" s="1"/>
  <c r="H268" i="1"/>
  <c r="G268" i="1" s="1"/>
  <c r="I268" i="1"/>
  <c r="K269" i="1"/>
  <c r="G269" i="1" s="1"/>
  <c r="D270" i="1"/>
  <c r="D275" i="1" s="1"/>
  <c r="E270" i="1"/>
  <c r="F270" i="1"/>
  <c r="F275" i="1" s="1"/>
  <c r="L270" i="1"/>
  <c r="L271" i="1" s="1"/>
  <c r="M270" i="1"/>
  <c r="N270" i="1"/>
  <c r="N275" i="1" s="1"/>
  <c r="O270" i="1"/>
  <c r="P270" i="1"/>
  <c r="P271" i="1" s="1"/>
  <c r="Q270" i="1"/>
  <c r="R270" i="1"/>
  <c r="S270" i="1"/>
  <c r="T270" i="1"/>
  <c r="U270" i="1"/>
  <c r="V270" i="1"/>
  <c r="V275" i="1" s="1"/>
  <c r="W270" i="1"/>
  <c r="X270" i="1"/>
  <c r="X271" i="1" s="1"/>
  <c r="Y270" i="1"/>
  <c r="Z270" i="1"/>
  <c r="AA270" i="1"/>
  <c r="AB270" i="1"/>
  <c r="AC270" i="1"/>
  <c r="AD270" i="1"/>
  <c r="AD275" i="1" s="1"/>
  <c r="AE270" i="1"/>
  <c r="AF270" i="1"/>
  <c r="AF271" i="1" s="1"/>
  <c r="AG270" i="1"/>
  <c r="AH270" i="1"/>
  <c r="AI270" i="1"/>
  <c r="AJ270" i="1"/>
  <c r="AJ275" i="1" s="1"/>
  <c r="AK270" i="1"/>
  <c r="AL270" i="1"/>
  <c r="AL275" i="1" s="1"/>
  <c r="AM270" i="1"/>
  <c r="AJ271" i="1" s="1"/>
  <c r="AB271" i="1"/>
  <c r="E275" i="1"/>
  <c r="K275" i="1"/>
  <c r="L275" i="1"/>
  <c r="Q275" i="1"/>
  <c r="S275" i="1"/>
  <c r="U275" i="1"/>
  <c r="AA275" i="1"/>
  <c r="AB275" i="1"/>
  <c r="AG275" i="1"/>
  <c r="AI275" i="1"/>
  <c r="AK275" i="1"/>
  <c r="L277" i="1"/>
  <c r="P277" i="1"/>
  <c r="X277" i="1"/>
  <c r="AF277" i="1"/>
  <c r="T278" i="1"/>
  <c r="X278" i="1"/>
  <c r="L279" i="1"/>
  <c r="P279" i="1"/>
  <c r="AF279" i="1"/>
  <c r="I294" i="1"/>
  <c r="I295" i="1"/>
  <c r="I296" i="1"/>
  <c r="I297" i="1"/>
  <c r="H307" i="1"/>
  <c r="I307" i="1"/>
  <c r="I316" i="1" s="1"/>
  <c r="H308" i="1"/>
  <c r="G308" i="1" s="1"/>
  <c r="I308" i="1"/>
  <c r="G309" i="1"/>
  <c r="I309" i="1"/>
  <c r="K310" i="1"/>
  <c r="H311" i="1"/>
  <c r="I311" i="1"/>
  <c r="G311" i="1" s="1"/>
  <c r="G312" i="1"/>
  <c r="H312" i="1"/>
  <c r="I312" i="1"/>
  <c r="J312" i="1"/>
  <c r="K313" i="1"/>
  <c r="G313" i="1" s="1"/>
  <c r="H314" i="1"/>
  <c r="G314" i="1" s="1"/>
  <c r="I314" i="1"/>
  <c r="G315" i="1"/>
  <c r="H315" i="1"/>
  <c r="D316" i="1"/>
  <c r="E316" i="1"/>
  <c r="F316" i="1"/>
  <c r="J316" i="1"/>
  <c r="L316" i="1"/>
  <c r="M316" i="1"/>
  <c r="N316" i="1"/>
  <c r="L317" i="1" s="1"/>
  <c r="O316" i="1"/>
  <c r="P316" i="1"/>
  <c r="Q316" i="1"/>
  <c r="R316" i="1"/>
  <c r="R321" i="1" s="1"/>
  <c r="S316" i="1"/>
  <c r="T316" i="1"/>
  <c r="U316" i="1"/>
  <c r="V316" i="1"/>
  <c r="W316" i="1"/>
  <c r="X316" i="1"/>
  <c r="Y316" i="1"/>
  <c r="Z316" i="1"/>
  <c r="Z321" i="1" s="1"/>
  <c r="AA316" i="1"/>
  <c r="AB316" i="1"/>
  <c r="AC316" i="1"/>
  <c r="AB317" i="1" s="1"/>
  <c r="AD316" i="1"/>
  <c r="AE316" i="1"/>
  <c r="AF316" i="1"/>
  <c r="AG316" i="1"/>
  <c r="AH316" i="1"/>
  <c r="AH321" i="1" s="1"/>
  <c r="AI316" i="1"/>
  <c r="AJ316" i="1"/>
  <c r="AK316" i="1"/>
  <c r="AL316" i="1"/>
  <c r="AJ317" i="1" s="1"/>
  <c r="AM316" i="1"/>
  <c r="T317" i="1"/>
  <c r="E321" i="1"/>
  <c r="F321" i="1"/>
  <c r="N321" i="1"/>
  <c r="O321" i="1"/>
  <c r="S321" i="1"/>
  <c r="U321" i="1"/>
  <c r="V321" i="1"/>
  <c r="W321" i="1"/>
  <c r="AA321" i="1"/>
  <c r="AD321" i="1"/>
  <c r="AE321" i="1"/>
  <c r="AI321" i="1"/>
  <c r="AK321" i="1"/>
  <c r="AL321" i="1"/>
  <c r="AM321" i="1"/>
  <c r="L323" i="1"/>
  <c r="T323" i="1"/>
  <c r="X323" i="1"/>
  <c r="P324" i="1"/>
  <c r="T324" i="1"/>
  <c r="AF324" i="1"/>
  <c r="P325" i="1"/>
  <c r="T325" i="1"/>
  <c r="AF325" i="1"/>
  <c r="I340" i="1"/>
  <c r="I341" i="1"/>
  <c r="I342" i="1"/>
  <c r="I343" i="1"/>
  <c r="G353" i="1"/>
  <c r="H353" i="1"/>
  <c r="J353" i="1"/>
  <c r="G354" i="1"/>
  <c r="H354" i="1"/>
  <c r="I354" i="1"/>
  <c r="G355" i="1"/>
  <c r="H355" i="1"/>
  <c r="I355" i="1"/>
  <c r="I362" i="1" s="1"/>
  <c r="J355" i="1"/>
  <c r="H356" i="1"/>
  <c r="I356" i="1"/>
  <c r="H357" i="1"/>
  <c r="I357" i="1"/>
  <c r="G358" i="1"/>
  <c r="H358" i="1"/>
  <c r="I358" i="1"/>
  <c r="J359" i="1"/>
  <c r="G359" i="1" s="1"/>
  <c r="K360" i="1"/>
  <c r="G360" i="1" s="1"/>
  <c r="K361" i="1"/>
  <c r="G361" i="1" s="1"/>
  <c r="D362" i="1"/>
  <c r="E362" i="1"/>
  <c r="F362" i="1"/>
  <c r="F367" i="1" s="1"/>
  <c r="J362" i="1"/>
  <c r="L362" i="1"/>
  <c r="L363" i="1" s="1"/>
  <c r="M362" i="1"/>
  <c r="N362" i="1"/>
  <c r="O362" i="1"/>
  <c r="P362" i="1"/>
  <c r="Q362" i="1"/>
  <c r="P363" i="1" s="1"/>
  <c r="R362" i="1"/>
  <c r="S362" i="1"/>
  <c r="S367" i="1" s="1"/>
  <c r="T362" i="1"/>
  <c r="T363" i="1" s="1"/>
  <c r="U362" i="1"/>
  <c r="V362" i="1"/>
  <c r="W362" i="1"/>
  <c r="W367" i="1" s="1"/>
  <c r="X362" i="1"/>
  <c r="Y362" i="1"/>
  <c r="Z362" i="1"/>
  <c r="X363" i="1" s="1"/>
  <c r="AA362" i="1"/>
  <c r="AB362" i="1"/>
  <c r="AB367" i="1" s="1"/>
  <c r="AC362" i="1"/>
  <c r="AD362" i="1"/>
  <c r="AD367" i="1" s="1"/>
  <c r="AE362" i="1"/>
  <c r="AE367" i="1" s="1"/>
  <c r="AF362" i="1"/>
  <c r="AG362" i="1"/>
  <c r="AG367" i="1" s="1"/>
  <c r="AH362" i="1"/>
  <c r="AI362" i="1"/>
  <c r="AJ362" i="1"/>
  <c r="AJ367" i="1" s="1"/>
  <c r="AJ368" i="1" s="1"/>
  <c r="AK362" i="1"/>
  <c r="AL362" i="1"/>
  <c r="AM362" i="1"/>
  <c r="D367" i="1"/>
  <c r="N367" i="1"/>
  <c r="O367" i="1"/>
  <c r="P367" i="1"/>
  <c r="V367" i="1"/>
  <c r="X367" i="1"/>
  <c r="Y367" i="1"/>
  <c r="AA367" i="1"/>
  <c r="AF367" i="1"/>
  <c r="AI367" i="1"/>
  <c r="AL367" i="1"/>
  <c r="AM367" i="1"/>
  <c r="L369" i="1"/>
  <c r="P369" i="1"/>
  <c r="X369" i="1"/>
  <c r="AF369" i="1"/>
  <c r="P370" i="1"/>
  <c r="T370" i="1"/>
  <c r="L371" i="1"/>
  <c r="T371" i="1"/>
  <c r="AB371" i="1"/>
  <c r="AF371" i="1"/>
  <c r="I386" i="1"/>
  <c r="I387" i="1"/>
  <c r="I388" i="1"/>
  <c r="I389" i="1"/>
  <c r="H399" i="1"/>
  <c r="G399" i="1" s="1"/>
  <c r="I399" i="1"/>
  <c r="I408" i="1" s="1"/>
  <c r="J399" i="1"/>
  <c r="G400" i="1"/>
  <c r="H400" i="1"/>
  <c r="I400" i="1"/>
  <c r="G401" i="1"/>
  <c r="H401" i="1"/>
  <c r="J401" i="1"/>
  <c r="G402" i="1"/>
  <c r="I402" i="1"/>
  <c r="G403" i="1"/>
  <c r="H403" i="1"/>
  <c r="I403" i="1"/>
  <c r="G404" i="1"/>
  <c r="K404" i="1"/>
  <c r="H405" i="1"/>
  <c r="G405" i="1" s="1"/>
  <c r="I405" i="1"/>
  <c r="G406" i="1"/>
  <c r="I406" i="1"/>
  <c r="H407" i="1"/>
  <c r="I407" i="1"/>
  <c r="D408" i="1"/>
  <c r="E408" i="1"/>
  <c r="F408" i="1"/>
  <c r="H408" i="1"/>
  <c r="J408" i="1"/>
  <c r="K408" i="1"/>
  <c r="L408" i="1"/>
  <c r="L413" i="1" s="1"/>
  <c r="M408" i="1"/>
  <c r="N408" i="1"/>
  <c r="O408" i="1"/>
  <c r="O413" i="1" s="1"/>
  <c r="P408" i="1"/>
  <c r="Q408" i="1"/>
  <c r="R408" i="1"/>
  <c r="R413" i="1" s="1"/>
  <c r="S408" i="1"/>
  <c r="T408" i="1"/>
  <c r="U408" i="1"/>
  <c r="V408" i="1"/>
  <c r="W408" i="1"/>
  <c r="W413" i="1" s="1"/>
  <c r="X408" i="1"/>
  <c r="Y408" i="1"/>
  <c r="Z408" i="1"/>
  <c r="Z413" i="1" s="1"/>
  <c r="AA408" i="1"/>
  <c r="AB408" i="1"/>
  <c r="AB409" i="1" s="1"/>
  <c r="AC408" i="1"/>
  <c r="AD408" i="1"/>
  <c r="AE408" i="1"/>
  <c r="AF408" i="1"/>
  <c r="AG408" i="1"/>
  <c r="AH408" i="1"/>
  <c r="AF409" i="1" s="1"/>
  <c r="AI408" i="1"/>
  <c r="AJ408" i="1"/>
  <c r="AJ413" i="1" s="1"/>
  <c r="AK408" i="1"/>
  <c r="AL408" i="1"/>
  <c r="AM408" i="1"/>
  <c r="T409" i="1"/>
  <c r="X409" i="1"/>
  <c r="D413" i="1"/>
  <c r="E413" i="1"/>
  <c r="M413" i="1"/>
  <c r="P413" i="1"/>
  <c r="Q413" i="1"/>
  <c r="T413" i="1"/>
  <c r="U413" i="1"/>
  <c r="X413" i="1"/>
  <c r="AB413" i="1"/>
  <c r="AC413" i="1"/>
  <c r="AE413" i="1"/>
  <c r="AF413" i="1"/>
  <c r="AG413" i="1"/>
  <c r="AK413" i="1"/>
  <c r="AM413" i="1"/>
  <c r="L415" i="1"/>
  <c r="P415" i="1"/>
  <c r="AO415" i="1" s="1"/>
  <c r="T415" i="1"/>
  <c r="X415" i="1"/>
  <c r="AF415" i="1"/>
  <c r="P416" i="1"/>
  <c r="T416" i="1"/>
  <c r="AF416" i="1"/>
  <c r="L417" i="1"/>
  <c r="P417" i="1"/>
  <c r="AF417" i="1"/>
  <c r="AB368" i="1" l="1"/>
  <c r="L230" i="1"/>
  <c r="H367" i="1"/>
  <c r="G270" i="1"/>
  <c r="I120" i="1"/>
  <c r="I413" i="1"/>
  <c r="I229" i="1"/>
  <c r="I367" i="1"/>
  <c r="I183" i="1"/>
  <c r="X233" i="1"/>
  <c r="AO233" i="1" s="1"/>
  <c r="X279" i="1"/>
  <c r="AO279" i="1" s="1"/>
  <c r="H413" i="1"/>
  <c r="L409" i="1"/>
  <c r="P409" i="1"/>
  <c r="L367" i="1"/>
  <c r="L368" i="1" s="1"/>
  <c r="AB363" i="1"/>
  <c r="K362" i="1"/>
  <c r="K367" i="1" s="1"/>
  <c r="G357" i="1"/>
  <c r="G307" i="1"/>
  <c r="AC275" i="1"/>
  <c r="M275" i="1"/>
  <c r="X232" i="1"/>
  <c r="AB229" i="1"/>
  <c r="AB230" i="1" s="1"/>
  <c r="I224" i="1"/>
  <c r="G173" i="1"/>
  <c r="J178" i="1"/>
  <c r="J183" i="1" s="1"/>
  <c r="T233" i="1"/>
  <c r="T279" i="1"/>
  <c r="T417" i="1"/>
  <c r="AO417" i="1" s="1"/>
  <c r="AF116" i="1"/>
  <c r="AJ120" i="1"/>
  <c r="AJ321" i="1"/>
  <c r="AJ322" i="1" s="1"/>
  <c r="AJ65" i="1"/>
  <c r="AJ69" i="1"/>
  <c r="AJ70" i="1" s="1"/>
  <c r="AB120" i="1"/>
  <c r="AB321" i="1"/>
  <c r="AB322" i="1" s="1"/>
  <c r="AB69" i="1"/>
  <c r="AB70" i="1" s="1"/>
  <c r="T65" i="1"/>
  <c r="T120" i="1"/>
  <c r="T121" i="1" s="1"/>
  <c r="T321" i="1"/>
  <c r="T322" i="1" s="1"/>
  <c r="T69" i="1"/>
  <c r="T70" i="1" s="1"/>
  <c r="L120" i="1"/>
  <c r="L121" i="1" s="1"/>
  <c r="L321" i="1"/>
  <c r="L69" i="1"/>
  <c r="L70" i="1" s="1"/>
  <c r="AH367" i="1"/>
  <c r="Z367" i="1"/>
  <c r="X368" i="1" s="1"/>
  <c r="R367" i="1"/>
  <c r="Y183" i="1"/>
  <c r="X116" i="1"/>
  <c r="X416" i="1"/>
  <c r="X371" i="1"/>
  <c r="AO371" i="1" s="1"/>
  <c r="T367" i="1"/>
  <c r="T368" i="1" s="1"/>
  <c r="G356" i="1"/>
  <c r="G362" i="1" s="1"/>
  <c r="P317" i="1"/>
  <c r="H316" i="1"/>
  <c r="H321" i="1" s="1"/>
  <c r="K316" i="1"/>
  <c r="K321" i="1" s="1"/>
  <c r="Y229" i="1"/>
  <c r="U183" i="1"/>
  <c r="AO124" i="1"/>
  <c r="P116" i="1"/>
  <c r="AF183" i="1"/>
  <c r="X183" i="1"/>
  <c r="P183" i="1"/>
  <c r="E120" i="1"/>
  <c r="E367" i="1"/>
  <c r="G112" i="1"/>
  <c r="I321" i="1"/>
  <c r="J321" i="1"/>
  <c r="J69" i="1"/>
  <c r="J229" i="1"/>
  <c r="J275" i="1"/>
  <c r="AJ363" i="1"/>
  <c r="AF368" i="1"/>
  <c r="AB325" i="1"/>
  <c r="AB233" i="1"/>
  <c r="AB279" i="1"/>
  <c r="Y413" i="1"/>
  <c r="X414" i="1" s="1"/>
  <c r="AF363" i="1"/>
  <c r="H362" i="1"/>
  <c r="X325" i="1"/>
  <c r="M321" i="1"/>
  <c r="AF317" i="1"/>
  <c r="X317" i="1"/>
  <c r="Y275" i="1"/>
  <c r="AK229" i="1"/>
  <c r="AJ230" i="1" s="1"/>
  <c r="U229" i="1"/>
  <c r="T230" i="1" s="1"/>
  <c r="T225" i="1"/>
  <c r="L325" i="1"/>
  <c r="AO325" i="1" s="1"/>
  <c r="AO187" i="1"/>
  <c r="L179" i="1"/>
  <c r="X179" i="1"/>
  <c r="G171" i="1"/>
  <c r="Q120" i="1"/>
  <c r="AB65" i="1"/>
  <c r="AG321" i="1"/>
  <c r="Y321" i="1"/>
  <c r="Q321" i="1"/>
  <c r="H183" i="1"/>
  <c r="H69" i="1"/>
  <c r="H229" i="1"/>
  <c r="H275" i="1"/>
  <c r="H120" i="1"/>
  <c r="AH413" i="1"/>
  <c r="AF414" i="1" s="1"/>
  <c r="AJ409" i="1"/>
  <c r="Q367" i="1"/>
  <c r="P368" i="1" s="1"/>
  <c r="T271" i="1"/>
  <c r="I270" i="1"/>
  <c r="I275" i="1" s="1"/>
  <c r="H224" i="1"/>
  <c r="AK183" i="1"/>
  <c r="AF321" i="1"/>
  <c r="AF322" i="1" s="1"/>
  <c r="AF69" i="1"/>
  <c r="AF70" i="1" s="1"/>
  <c r="AF229" i="1"/>
  <c r="AF230" i="1" s="1"/>
  <c r="AF275" i="1"/>
  <c r="AF276" i="1" s="1"/>
  <c r="AF65" i="1"/>
  <c r="AF120" i="1"/>
  <c r="AF121" i="1" s="1"/>
  <c r="X321" i="1"/>
  <c r="X65" i="1"/>
  <c r="X69" i="1"/>
  <c r="X70" i="1" s="1"/>
  <c r="X229" i="1"/>
  <c r="X275" i="1"/>
  <c r="X276" i="1" s="1"/>
  <c r="X120" i="1"/>
  <c r="X121" i="1" s="1"/>
  <c r="P65" i="1"/>
  <c r="P321" i="1"/>
  <c r="P322" i="1" s="1"/>
  <c r="P69" i="1"/>
  <c r="P70" i="1" s="1"/>
  <c r="P229" i="1"/>
  <c r="P275" i="1"/>
  <c r="P120" i="1"/>
  <c r="AB417" i="1"/>
  <c r="G407" i="1"/>
  <c r="G408" i="1" s="1"/>
  <c r="T275" i="1"/>
  <c r="H270" i="1"/>
  <c r="T369" i="1"/>
  <c r="AO369" i="1" s="1"/>
  <c r="T231" i="1"/>
  <c r="AO231" i="1" s="1"/>
  <c r="T277" i="1"/>
  <c r="AO277" i="1" s="1"/>
  <c r="M183" i="1"/>
  <c r="G161" i="1"/>
  <c r="G178" i="1" s="1"/>
  <c r="P232" i="1"/>
  <c r="P278" i="1"/>
  <c r="AG120" i="1"/>
  <c r="X370" i="1"/>
  <c r="AG229" i="1"/>
  <c r="Q229" i="1"/>
  <c r="AB179" i="1"/>
  <c r="AC367" i="1"/>
  <c r="L186" i="1"/>
  <c r="AO123" i="1"/>
  <c r="AJ116" i="1"/>
  <c r="AJ183" i="1"/>
  <c r="AJ184" i="1" s="1"/>
  <c r="AB184" i="1"/>
  <c r="T116" i="1"/>
  <c r="T183" i="1"/>
  <c r="T184" i="1" s="1"/>
  <c r="L116" i="1"/>
  <c r="L183" i="1"/>
  <c r="D120" i="1"/>
  <c r="D321" i="1"/>
  <c r="D183" i="1"/>
  <c r="D69" i="1"/>
  <c r="AL413" i="1"/>
  <c r="AJ414" i="1" s="1"/>
  <c r="AD413" i="1"/>
  <c r="AB414" i="1" s="1"/>
  <c r="V413" i="1"/>
  <c r="T414" i="1" s="1"/>
  <c r="N413" i="1"/>
  <c r="L414" i="1" s="1"/>
  <c r="F413" i="1"/>
  <c r="AF278" i="1"/>
  <c r="AH275" i="1"/>
  <c r="Z275" i="1"/>
  <c r="R275" i="1"/>
  <c r="AF232" i="1"/>
  <c r="AH229" i="1"/>
  <c r="Z229" i="1"/>
  <c r="R229" i="1"/>
  <c r="G221" i="1"/>
  <c r="G224" i="1" s="1"/>
  <c r="AI183" i="1"/>
  <c r="AA183" i="1"/>
  <c r="S183" i="1"/>
  <c r="AM120" i="1"/>
  <c r="AE120" i="1"/>
  <c r="W120" i="1"/>
  <c r="O120" i="1"/>
  <c r="J115" i="1"/>
  <c r="G106" i="1"/>
  <c r="G115" i="1" s="1"/>
  <c r="G56" i="1"/>
  <c r="G64" i="1" s="1"/>
  <c r="AI413" i="1"/>
  <c r="AA413" i="1"/>
  <c r="S413" i="1"/>
  <c r="P414" i="1" s="1"/>
  <c r="K413" i="1"/>
  <c r="G310" i="1"/>
  <c r="AM275" i="1"/>
  <c r="AJ276" i="1" s="1"/>
  <c r="AE275" i="1"/>
  <c r="W275" i="1"/>
  <c r="O275" i="1"/>
  <c r="L276" i="1" s="1"/>
  <c r="AM229" i="1"/>
  <c r="AE229" i="1"/>
  <c r="W229" i="1"/>
  <c r="O229" i="1"/>
  <c r="AO276" i="1" l="1"/>
  <c r="AO414" i="1"/>
  <c r="G183" i="1"/>
  <c r="P276" i="1"/>
  <c r="AF184" i="1"/>
  <c r="J413" i="1"/>
  <c r="J120" i="1"/>
  <c r="P230" i="1"/>
  <c r="AO230" i="1" s="1"/>
  <c r="J367" i="1"/>
  <c r="AO368" i="1"/>
  <c r="X322" i="1"/>
  <c r="T276" i="1"/>
  <c r="AO70" i="1"/>
  <c r="AB276" i="1"/>
  <c r="AJ121" i="1"/>
  <c r="L184" i="1"/>
  <c r="L232" i="1"/>
  <c r="AO232" i="1" s="1"/>
  <c r="L278" i="1"/>
  <c r="AO278" i="1" s="1"/>
  <c r="L416" i="1"/>
  <c r="AO416" i="1" s="1"/>
  <c r="AO186" i="1"/>
  <c r="L324" i="1"/>
  <c r="AO324" i="1" s="1"/>
  <c r="L370" i="1"/>
  <c r="AO370" i="1" s="1"/>
  <c r="L322" i="1"/>
  <c r="AB121" i="1"/>
  <c r="G316" i="1"/>
  <c r="G321" i="1" s="1"/>
  <c r="AO121" i="1"/>
  <c r="P184" i="1"/>
  <c r="G69" i="1"/>
  <c r="G229" i="1"/>
  <c r="G275" i="1"/>
  <c r="G120" i="1"/>
  <c r="G367" i="1"/>
  <c r="G413" i="1"/>
  <c r="P121" i="1"/>
  <c r="X230" i="1"/>
  <c r="X184" i="1"/>
  <c r="AO322" i="1" l="1"/>
  <c r="AO184" i="1"/>
</calcChain>
</file>

<file path=xl/sharedStrings.xml><?xml version="1.0" encoding="utf-8"?>
<sst xmlns="http://schemas.openxmlformats.org/spreadsheetml/2006/main" count="1359" uniqueCount="219">
  <si>
    <t>ARKUSZ 8</t>
  </si>
  <si>
    <t xml:space="preserve"> zajęcia w trybie zdalnym</t>
  </si>
  <si>
    <t xml:space="preserve"> - egzamin</t>
  </si>
  <si>
    <t xml:space="preserve"> - konwersatorium</t>
  </si>
  <si>
    <t>K</t>
  </si>
  <si>
    <t xml:space="preserve"> - seminarium</t>
  </si>
  <si>
    <t>S</t>
  </si>
  <si>
    <t xml:space="preserve"> - ćwiczenia projektowe</t>
  </si>
  <si>
    <t xml:space="preserve">P </t>
  </si>
  <si>
    <t>5.</t>
  </si>
  <si>
    <t xml:space="preserve"> - ćwiczenia laboratoryjne, lektorat języków obcych</t>
  </si>
  <si>
    <t xml:space="preserve">L </t>
  </si>
  <si>
    <t>Język obcy biznesowy, do wyboru: j. angielski, j. niemiecki, j. rosyjski.</t>
  </si>
  <si>
    <t>4.</t>
  </si>
  <si>
    <t xml:space="preserve"> - ćwiczenia audytoryjne</t>
  </si>
  <si>
    <t xml:space="preserve">Ć </t>
  </si>
  <si>
    <t>Studentów obowiązuje napisanie i obrona pracy dyplomowej oraz zdanie egzaminu dyplomowego (12 pkt. ECTS).</t>
  </si>
  <si>
    <t>3.</t>
  </si>
  <si>
    <t xml:space="preserve"> - wykład</t>
  </si>
  <si>
    <t xml:space="preserve">W </t>
  </si>
  <si>
    <t>Studentów obowiązuje zaliczenie na ocenę wszystkich przedmiotów uwzględnionych w planie studiów.</t>
  </si>
  <si>
    <t>2.</t>
  </si>
  <si>
    <t>PDW - przedmiot do wyboru</t>
  </si>
  <si>
    <t>Legenda:</t>
  </si>
  <si>
    <t>1.</t>
  </si>
  <si>
    <t>Obowiązuje od roku akademickiego: 2021/2022</t>
  </si>
  <si>
    <t>UWAGI:</t>
  </si>
  <si>
    <t>pkt. ECTS</t>
  </si>
  <si>
    <t>zaliczeń</t>
  </si>
  <si>
    <t>egzaminów</t>
  </si>
  <si>
    <t xml:space="preserve">Liczba:  </t>
  </si>
  <si>
    <t>SUMA</t>
  </si>
  <si>
    <t>P/S</t>
  </si>
  <si>
    <t>L</t>
  </si>
  <si>
    <t>Ć</t>
  </si>
  <si>
    <t>W</t>
  </si>
  <si>
    <r>
      <t xml:space="preserve">sem. </t>
    </r>
    <r>
      <rPr>
        <b/>
        <sz val="10"/>
        <rFont val="Cambria"/>
        <family val="1"/>
        <charset val="238"/>
      </rPr>
      <t>VII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</si>
  <si>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</si>
  <si>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</si>
  <si>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</si>
  <si>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</si>
  <si>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</si>
  <si>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 xml:space="preserve">sem. </t>
    </r>
    <r>
      <rPr>
        <b/>
        <sz val="10"/>
        <rFont val="Cambria"/>
        <family val="1"/>
        <charset val="238"/>
      </rPr>
      <t>I</t>
    </r>
  </si>
  <si>
    <t>P / S</t>
  </si>
  <si>
    <t>Razem</t>
  </si>
  <si>
    <t>zali-czeń</t>
  </si>
  <si>
    <t>egza-mi-nów</t>
  </si>
  <si>
    <t>PODSUMOWANIE  ARKUSZA  1+2+3+6</t>
  </si>
  <si>
    <t xml:space="preserve">RAZEM     </t>
  </si>
  <si>
    <t>Стратегический и операционный контроллинг (Controlling strategiczny i operacyjny)</t>
  </si>
  <si>
    <t>9.</t>
  </si>
  <si>
    <t>Финансовый учет и отчетность - продвинутый уровень (Zaawansowana rachunkowość finansowa i sprawozdawczość)</t>
  </si>
  <si>
    <t>8.</t>
  </si>
  <si>
    <t>Налоговый консалтинг (Doradztwo podatkowe)</t>
  </si>
  <si>
    <t>7.</t>
  </si>
  <si>
    <t>Управление персоналом (Zarządzanie kadrami)</t>
  </si>
  <si>
    <t>6.</t>
  </si>
  <si>
    <t>Инвестиционные фонды и пенсионные системы (Fundusze inwestycyjne i systemy emerytalne)</t>
  </si>
  <si>
    <t>Анализ страховых продуктов (Analiza produktów ubezpieczeniowych)</t>
  </si>
  <si>
    <t>ФинТех и криптоактивы (FinTech i kryptoaktywa)</t>
  </si>
  <si>
    <t>Розничный и корпоративный банкинг (Bankowość detaliczna 
i korporacyjna)</t>
  </si>
  <si>
    <t>Анализ финансовых инструментов (Analiza instrumentów finansowych)</t>
  </si>
  <si>
    <t>PRZEDMIOTY SPECJALNOŚCIOWE</t>
  </si>
  <si>
    <t>D5.</t>
  </si>
  <si>
    <t>P/S/K</t>
  </si>
  <si>
    <t xml:space="preserve">Liczba godzin w semestrze </t>
  </si>
  <si>
    <t>P / S/K</t>
  </si>
  <si>
    <t>w tym</t>
  </si>
  <si>
    <t>ROZKŁAD ZAJĘĆ w SEMESTRZE</t>
  </si>
  <si>
    <t>GODZINY</t>
  </si>
  <si>
    <t>Liczba</t>
  </si>
  <si>
    <t>NAZWA PRZEDMIOTU / ZAJĘĆ</t>
  </si>
  <si>
    <t>Pozycja     planu</t>
  </si>
  <si>
    <t>ФИНАНСЫ И КОНТРОЛЛИНГ (FINANSE I CONTROLLING)</t>
  </si>
  <si>
    <t>SPECJALNOŚĆ:</t>
  </si>
  <si>
    <t>w BYDGOSZCZY</t>
  </si>
  <si>
    <t>pieczątka uczelni</t>
  </si>
  <si>
    <t>KIERUNEK:</t>
  </si>
  <si>
    <t xml:space="preserve">IM. J. i J. ŚNIADECKICH </t>
  </si>
  <si>
    <t>……………………….</t>
  </si>
  <si>
    <t>FORMA STUDIÓW:</t>
  </si>
  <si>
    <t>UNIWERSYTET TECHNOLOGICZNO-PRZYRODNICZY</t>
  </si>
  <si>
    <t>POZIOM STUDIÓW:</t>
  </si>
  <si>
    <t>PROFIL:</t>
  </si>
  <si>
    <t>WYDZIAŁ ZARZĄDZANIA</t>
  </si>
  <si>
    <t>PLAN  STUDIÓW  NR  3</t>
  </si>
  <si>
    <t>ARKUSZ 7</t>
  </si>
  <si>
    <t>European Funds (Fundusze europejskie)</t>
  </si>
  <si>
    <t>International Financial System (Międzynarodowy System Finansowy)</t>
  </si>
  <si>
    <t>Raporting in ERP systems (Raportowanie w systemach ERP)</t>
  </si>
  <si>
    <t>Strategic analysis of resources (Analiza strategiczna zasobów)</t>
  </si>
  <si>
    <t>Production controlling (Controlling produkcji)</t>
  </si>
  <si>
    <t>Operational controlling (Controlling operacyjny)</t>
  </si>
  <si>
    <t>Activity-based Costing (Rachunek kosztów działań)</t>
  </si>
  <si>
    <t>Advanced financial accounting (Zaawansowana rachunkowość finansowa)</t>
  </si>
  <si>
    <t>Sales reporting in a traditional and modern distribution channel (Raportowanie sprzedaży w tradycyjnych i nowowczesnych kanałach dystrybucji)</t>
  </si>
  <si>
    <t>D4.</t>
  </si>
  <si>
    <t>FINANCE AND CONTROLLING (FINANSE I CONTROLLING)</t>
  </si>
  <si>
    <t>ARKUSZ 6</t>
  </si>
  <si>
    <t xml:space="preserve">FinTech i kryptoaktywa </t>
  </si>
  <si>
    <t>Fundusze inwestycyjne i systemy emerytalne</t>
  </si>
  <si>
    <t>Zarządzanie walutami i działalność kantorowa</t>
  </si>
  <si>
    <t>Rynki i instrumenty finansowe</t>
  </si>
  <si>
    <t xml:space="preserve">Metody aktuarialne </t>
  </si>
  <si>
    <t>Bankowość spółdzielcza</t>
  </si>
  <si>
    <t>Analiza produktów ubezpieczeniowych</t>
  </si>
  <si>
    <t>Rachunkowość i sprawozdawczość banków</t>
  </si>
  <si>
    <t>Bankowość detaliczna i korporacyjna</t>
  </si>
  <si>
    <t>D3.</t>
  </si>
  <si>
    <t>BANKOWOŚĆ I USŁUGI FINANSOWE</t>
  </si>
  <si>
    <t>ARKUSZ 5</t>
  </si>
  <si>
    <t>PODSUMOWANIE  ARKUSZA  1+2+3+5</t>
  </si>
  <si>
    <t>Zarządzanie należnościami</t>
  </si>
  <si>
    <t>Rachunkowość i sprawozdawczość finansowa w mśp</t>
  </si>
  <si>
    <t>Koszty osobowe</t>
  </si>
  <si>
    <t>Pozostałe rozrachunki z pracownikami</t>
  </si>
  <si>
    <t>Podatek dochodowy od osób fizycznych</t>
  </si>
  <si>
    <t>Rozrachunki z tytułu wynagrodzeń</t>
  </si>
  <si>
    <t>Składki ZUS i obsługa programu płatnik</t>
  </si>
  <si>
    <t>Prawo pracy i kodeks cywilny</t>
  </si>
  <si>
    <t>Zarządzanie kadrami</t>
  </si>
  <si>
    <t>D2.</t>
  </si>
  <si>
    <t>OBSŁUGA KADROWO-PŁACOWA I RACHUNKOWOŚĆ MŚP</t>
  </si>
  <si>
    <t>ARKUSZ 4</t>
  </si>
  <si>
    <t>PODSUMOWANIE  ARKUSZA  1+2+3+4</t>
  </si>
  <si>
    <t>Ryzyko w rachunkowości i finansach</t>
  </si>
  <si>
    <t>Strategie finansowe przedsiębiorstw</t>
  </si>
  <si>
    <t xml:space="preserve">Źródła finansowania działalności </t>
  </si>
  <si>
    <t>Automatyzacja i robotyzacja w finansach oraz rachunkowości</t>
  </si>
  <si>
    <t>Organizacja rachunkowości</t>
  </si>
  <si>
    <t>Prawne regulacje w rachunkowości</t>
  </si>
  <si>
    <t>Zaawansowana rachunkowość finansowa</t>
  </si>
  <si>
    <t>Rachunkowość podatkowa</t>
  </si>
  <si>
    <t>D1.</t>
  </si>
  <si>
    <t>RACHUNKOWOŚĆ I FINANSE PRZEDSIĘBIORSTW</t>
  </si>
  <si>
    <t>ARKUSZ 3</t>
  </si>
  <si>
    <t>PODSUMOWANIE  ARKUSZA  1+2+3</t>
  </si>
  <si>
    <t xml:space="preserve">Przygotowanie i złożenie pracy dyplomowej oraz przygotowanie do egzaminu dyplomowego
</t>
  </si>
  <si>
    <t>22.</t>
  </si>
  <si>
    <t>Seminarium dyplomowe</t>
  </si>
  <si>
    <t>21.</t>
  </si>
  <si>
    <t>X</t>
  </si>
  <si>
    <t>Praktyka zawodowa</t>
  </si>
  <si>
    <t>20.</t>
  </si>
  <si>
    <t>Zastosowanie arkusza kalkulacyjnego w finansach i rachunkowości</t>
  </si>
  <si>
    <t>19.</t>
  </si>
  <si>
    <t>18.</t>
  </si>
  <si>
    <t>PDW 7: 17.1. Marketing usług finansowych/ 17.2. Organizacja biura rachunkowego</t>
  </si>
  <si>
    <t>17.</t>
  </si>
  <si>
    <t>Biznes plan</t>
  </si>
  <si>
    <t>16.</t>
  </si>
  <si>
    <t>Analiza finansowa</t>
  </si>
  <si>
    <t>15.</t>
  </si>
  <si>
    <t>Uproszczone formy ewidencji podatkowej</t>
  </si>
  <si>
    <t>14.</t>
  </si>
  <si>
    <t>Rachunkowość zarządcza</t>
  </si>
  <si>
    <t>13.</t>
  </si>
  <si>
    <t>Informatyczne systemy finansowo-księgowe</t>
  </si>
  <si>
    <t>12.</t>
  </si>
  <si>
    <t>PDW 6: 11.1. Finanse i rachunkowość przedsiębiorstw rolnych/ 11.2. Finanse i rachunkowość Lasów Państwowych</t>
  </si>
  <si>
    <t>11.</t>
  </si>
  <si>
    <t>PDW 5: 10.1. Systemy baz danych/ 10.2. E-biznes w usługach finansowych</t>
  </si>
  <si>
    <t>10.</t>
  </si>
  <si>
    <t>Zarządzanie projektami</t>
  </si>
  <si>
    <t>Sprawozdawczość finansowa i niefinansowa</t>
  </si>
  <si>
    <t>Kalkulacja i rachunek kosztów</t>
  </si>
  <si>
    <t>Finanse Unii Europejskiej</t>
  </si>
  <si>
    <t>Ubezpieczenia</t>
  </si>
  <si>
    <t>Bankowość</t>
  </si>
  <si>
    <t>Finanse przedsiębiorstw</t>
  </si>
  <si>
    <t>Rachunkowość finansowa</t>
  </si>
  <si>
    <t>Podatki i system podatkowy</t>
  </si>
  <si>
    <t>PRZEDMIOTY  KIERUNKOWE</t>
  </si>
  <si>
    <t>C.</t>
  </si>
  <si>
    <t xml:space="preserve"> </t>
  </si>
  <si>
    <t>ARKUSZ 2</t>
  </si>
  <si>
    <t>PODSUMOWANIE  ARKUSZA  1+2</t>
  </si>
  <si>
    <t>Badania operacyjne</t>
  </si>
  <si>
    <t>Statystyka</t>
  </si>
  <si>
    <t>Wprowadzenie do makroekonomii</t>
  </si>
  <si>
    <t>Prawo gospodarcze</t>
  </si>
  <si>
    <t>Podstawy zarządzania</t>
  </si>
  <si>
    <t>Mikroekonomia</t>
  </si>
  <si>
    <t>Podstawy rachunkowości</t>
  </si>
  <si>
    <t>Finanse publiczne</t>
  </si>
  <si>
    <t>Podstawy prawa</t>
  </si>
  <si>
    <t>Matematyka</t>
  </si>
  <si>
    <t>PRZEDMIOTY  PODSTAWOWE</t>
  </si>
  <si>
    <t>B.</t>
  </si>
  <si>
    <t>ARKUSZ 1</t>
  </si>
  <si>
    <t>PODSUMOWANIE  ARKUSZA  1</t>
  </si>
  <si>
    <t>Kształtowanie osobistych karier zawodowych</t>
  </si>
  <si>
    <t>PDW4: 7.1. Etykieta w biznesie/ 7.2. Komunikacja interpersonalna</t>
  </si>
  <si>
    <t>PDW3: 6.1. Filozofia/ 6.2. Kodeks etyki zawodowej</t>
  </si>
  <si>
    <t>PDW2: 5.1. Psychologia/ 5.2. Radzenie sobie ze stresem</t>
  </si>
  <si>
    <t>PDW1: 4.1. Społeczna odpowiedzialność biznesu/ 4.2. Zarządzanie środowiskiem i ekologia</t>
  </si>
  <si>
    <t>Ochrona własności intelektualnej</t>
  </si>
  <si>
    <t>Technologie informacyjne</t>
  </si>
  <si>
    <t>Język obcy biznesowy</t>
  </si>
  <si>
    <t xml:space="preserve">PRZEDMIOTY  OGÓLNE </t>
  </si>
  <si>
    <t>A.</t>
  </si>
  <si>
    <t>należy ustalić</t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</si>
  <si>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wyłącznie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</si>
  <si>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-</t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</si>
  <si>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</si>
  <si>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t>A4, A5, A6, A7, C10, C11, C17, C18, + specjalnościowe</t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</si>
  <si>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</si>
  <si>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</si>
  <si>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</si>
  <si>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 xml:space="preserve">godz. </t>
  </si>
  <si>
    <t>łączna liczba godzin zajęć dydaktycznych</t>
  </si>
  <si>
    <t>STUDIA NIESTACJONARNE</t>
  </si>
  <si>
    <t>STUDIA PIERWSZEGO STOPNIA (3-letnie, licencjackie)</t>
  </si>
  <si>
    <t>PROFIL PRAKTYCZNY</t>
  </si>
  <si>
    <t>FINANSE I RACHUNKOWOŚĆ</t>
  </si>
  <si>
    <t xml:space="preserve">Informacje ogólne o programie studiów </t>
  </si>
  <si>
    <t>PDW 8: 18.1. Systemy bankowe na świecie/ 18.2. Cyberbezpieczeństwo w systemie finansowym</t>
  </si>
  <si>
    <t xml:space="preserve">Studentów obowiązuje zaliczenie na ocenę praktyki zawodowej w wymiarze 6 miesięcy (sem. IV - 6 tygodni podczas wakacji, sem. VI - 18 tygodni: od 8 do 25 tygodnia roku kalendarzowego); punkty ECTS - 24 (sem. IV - 4, sem. VI - 20).  </t>
  </si>
  <si>
    <t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</si>
</sst>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3" x14ac:knownFonts="1">
    <font>
      <sz val="10"/>
      <name val="Arial CE"/>
      <charset val="238"/>
    </font>
    <font>
      <sz val="10"/>
      <name val="Cambria"/>
      <family val="1"/>
      <charset val="238"/>
    </font>
    <font>
      <sz val="11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1"/>
      <color indexed="10"/>
      <name val="Cambria"/>
      <family val="1"/>
      <charset val="238"/>
    </font>
    <font>
      <sz val="12"/>
      <name val="Cambria"/>
      <family val="1"/>
      <charset val="238"/>
    </font>
    <font>
      <sz val="9"/>
      <name val="Cambria"/>
      <family val="1"/>
      <charset val="238"/>
    </font>
    <font>
      <b/>
      <sz val="12"/>
      <name val="Cambria"/>
      <family val="1"/>
      <charset val="238"/>
    </font>
    <font>
      <b/>
      <sz val="11"/>
      <name val="Cambria"/>
      <family val="1"/>
      <charset val="238"/>
    </font>
    <font>
      <b/>
      <sz val="10"/>
      <name val="Cambria"/>
      <family val="1"/>
      <charset val="238"/>
    </font>
    <font>
      <b/>
      <sz val="8"/>
      <name val="Cambria"/>
      <family val="1"/>
      <charset val="238"/>
    </font>
    <font>
      <vertAlign val="superscript"/>
      <sz val="12"/>
      <name val="Cambria"/>
      <family val="1"/>
      <charset val="238"/>
    </font>
    <font>
      <i/>
      <sz val="12"/>
      <name val="Cambria"/>
      <family val="1"/>
      <charset val="238"/>
    </font>
    <font>
      <b/>
      <sz val="28"/>
      <name val="Cambria"/>
      <family val="1"/>
      <charset val="238"/>
    </font>
    <font>
      <b/>
      <sz val="9"/>
      <name val="Cambria"/>
      <family val="1"/>
      <charset val="238"/>
    </font>
    <font>
      <sz val="12"/>
      <name val="Calibri Light"/>
      <family val="1"/>
      <charset val="238"/>
      <scheme val="major"/>
    </font>
    <font>
      <sz val="12"/>
      <color indexed="8"/>
      <name val="Cambria"/>
      <family val="1"/>
      <charset val="238"/>
    </font>
    <font>
      <sz val="14"/>
      <name val="Cambria"/>
      <family val="1"/>
      <charset val="238"/>
    </font>
    <font>
      <sz val="16"/>
      <name val="Cambria"/>
      <family val="1"/>
      <charset val="238"/>
    </font>
    <font>
      <sz val="10"/>
      <color rgb="FFFF0000"/>
      <name val="Cambria"/>
      <family val="1"/>
      <charset val="238"/>
    </font>
    <font>
      <u/>
      <sz val="12"/>
      <name val="Cambria"/>
      <family val="1"/>
      <charset val="238"/>
    </font>
    <font>
      <b/>
      <sz val="14"/>
      <name val="Cambria"/>
      <family val="1"/>
      <charset val="238"/>
    </font>
    <font>
      <b/>
      <sz val="18"/>
      <name val="Cambria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0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7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0" fillId="5" borderId="32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" fillId="6" borderId="6" xfId="0" applyFont="1" applyFill="1" applyBorder="1" applyAlignment="1">
      <alignment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6" borderId="53" xfId="0" applyFont="1" applyFill="1" applyBorder="1" applyAlignment="1">
      <alignment horizontal="center" vertical="center"/>
    </xf>
    <xf numFmtId="0" fontId="1" fillId="6" borderId="54" xfId="0" applyFont="1" applyFill="1" applyBorder="1" applyAlignment="1">
      <alignment horizontal="center" vertical="center"/>
    </xf>
    <xf numFmtId="0" fontId="1" fillId="6" borderId="55" xfId="0" applyFont="1" applyFill="1" applyBorder="1" applyAlignment="1">
      <alignment horizontal="center" vertical="center"/>
    </xf>
    <xf numFmtId="0" fontId="1" fillId="6" borderId="60" xfId="0" applyFont="1" applyFill="1" applyBorder="1" applyAlignment="1">
      <alignment vertical="center"/>
    </xf>
    <xf numFmtId="0" fontId="5" fillId="5" borderId="6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62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164" fontId="5" fillId="0" borderId="62" xfId="0" applyNumberFormat="1" applyFont="1" applyBorder="1" applyAlignment="1">
      <alignment horizontal="center" vertical="center"/>
    </xf>
    <xf numFmtId="0" fontId="5" fillId="4" borderId="61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" fillId="7" borderId="67" xfId="0" applyFont="1" applyFill="1" applyBorder="1" applyAlignment="1">
      <alignment horizontal="center" vertical="center"/>
    </xf>
    <xf numFmtId="0" fontId="7" fillId="7" borderId="6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6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5" borderId="32" xfId="0" applyFont="1" applyFill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164" fontId="5" fillId="0" borderId="46" xfId="0" applyNumberFormat="1" applyFont="1" applyBorder="1" applyAlignment="1">
      <alignment horizontal="center" vertical="center"/>
    </xf>
    <xf numFmtId="0" fontId="14" fillId="5" borderId="79" xfId="0" applyFont="1" applyFill="1" applyBorder="1" applyAlignment="1">
      <alignment horizontal="center" vertical="center"/>
    </xf>
    <xf numFmtId="0" fontId="14" fillId="5" borderId="80" xfId="0" applyFont="1" applyFill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8" borderId="6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62" xfId="0" applyFont="1" applyFill="1" applyBorder="1" applyAlignment="1">
      <alignment horizontal="center" vertical="center"/>
    </xf>
    <xf numFmtId="0" fontId="5" fillId="8" borderId="63" xfId="0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164" fontId="5" fillId="8" borderId="46" xfId="0" applyNumberFormat="1" applyFont="1" applyFill="1" applyBorder="1" applyAlignment="1">
      <alignment horizontal="center" vertical="center"/>
    </xf>
    <xf numFmtId="0" fontId="5" fillId="8" borderId="40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8" borderId="41" xfId="0" applyFont="1" applyFill="1" applyBorder="1" applyAlignment="1">
      <alignment horizontal="center" vertical="center"/>
    </xf>
    <xf numFmtId="0" fontId="5" fillId="8" borderId="65" xfId="0" applyFont="1" applyFill="1" applyBorder="1" applyAlignment="1">
      <alignment horizontal="center" vertical="center"/>
    </xf>
    <xf numFmtId="0" fontId="1" fillId="5" borderId="89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5" borderId="63" xfId="0" applyFont="1" applyFill="1" applyBorder="1" applyAlignment="1">
      <alignment horizontal="center" vertical="center"/>
    </xf>
    <xf numFmtId="0" fontId="5" fillId="5" borderId="79" xfId="0" applyFont="1" applyFill="1" applyBorder="1" applyAlignment="1">
      <alignment horizontal="center" vertical="center"/>
    </xf>
    <xf numFmtId="0" fontId="5" fillId="5" borderId="80" xfId="0" applyFont="1" applyFill="1" applyBorder="1" applyAlignment="1">
      <alignment horizontal="center" vertical="center"/>
    </xf>
    <xf numFmtId="0" fontId="5" fillId="5" borderId="90" xfId="0" applyFont="1" applyFill="1" applyBorder="1" applyAlignment="1">
      <alignment horizontal="center" vertical="center"/>
    </xf>
    <xf numFmtId="0" fontId="5" fillId="8" borderId="79" xfId="0" applyFont="1" applyFill="1" applyBorder="1" applyAlignment="1">
      <alignment horizontal="center" vertical="center"/>
    </xf>
    <xf numFmtId="0" fontId="5" fillId="8" borderId="80" xfId="0" applyFont="1" applyFill="1" applyBorder="1" applyAlignment="1">
      <alignment horizontal="center" vertical="center"/>
    </xf>
    <xf numFmtId="0" fontId="5" fillId="8" borderId="90" xfId="0" applyFont="1" applyFill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7" fillId="7" borderId="6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5" borderId="93" xfId="0" applyFont="1" applyFill="1" applyBorder="1" applyAlignment="1">
      <alignment horizontal="center" vertical="center"/>
    </xf>
    <xf numFmtId="0" fontId="6" fillId="6" borderId="55" xfId="0" applyFont="1" applyFill="1" applyBorder="1" applyAlignment="1">
      <alignment horizontal="center" vertical="center"/>
    </xf>
    <xf numFmtId="0" fontId="5" fillId="8" borderId="48" xfId="0" applyFont="1" applyFill="1" applyBorder="1" applyAlignment="1">
      <alignment horizontal="center" vertical="center"/>
    </xf>
    <xf numFmtId="0" fontId="5" fillId="8" borderId="94" xfId="0" applyFont="1" applyFill="1" applyBorder="1" applyAlignment="1">
      <alignment horizontal="center" vertical="center"/>
    </xf>
    <xf numFmtId="0" fontId="5" fillId="8" borderId="81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91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5" borderId="48" xfId="0" applyFont="1" applyFill="1" applyBorder="1" applyAlignment="1">
      <alignment horizontal="center" vertical="center"/>
    </xf>
    <xf numFmtId="0" fontId="5" fillId="5" borderId="94" xfId="0" applyFont="1" applyFill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5" fillId="7" borderId="67" xfId="0" applyFont="1" applyFill="1" applyBorder="1" applyAlignment="1">
      <alignment horizontal="center" vertical="center"/>
    </xf>
    <xf numFmtId="0" fontId="5" fillId="7" borderId="67" xfId="0" applyFont="1" applyFill="1" applyBorder="1" applyAlignment="1">
      <alignment horizontal="left" vertical="center"/>
    </xf>
    <xf numFmtId="0" fontId="1" fillId="0" borderId="66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0" fontId="14" fillId="5" borderId="90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5" fillId="5" borderId="65" xfId="0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66" xfId="0" applyFont="1" applyBorder="1" applyAlignment="1">
      <alignment vertical="center"/>
    </xf>
    <xf numFmtId="0" fontId="18" fillId="0" borderId="67" xfId="0" applyFont="1" applyBorder="1" applyAlignment="1">
      <alignment vertical="center"/>
    </xf>
    <xf numFmtId="0" fontId="18" fillId="0" borderId="67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6" fillId="10" borderId="32" xfId="0" applyFont="1" applyFill="1" applyBorder="1" applyAlignment="1">
      <alignment horizontal="center" vertical="center"/>
    </xf>
    <xf numFmtId="0" fontId="5" fillId="10" borderId="63" xfId="0" applyFont="1" applyFill="1" applyBorder="1" applyAlignment="1">
      <alignment horizontal="center" vertical="center"/>
    </xf>
    <xf numFmtId="0" fontId="5" fillId="10" borderId="62" xfId="0" applyFont="1" applyFill="1" applyBorder="1" applyAlignment="1">
      <alignment horizontal="center" vertical="center"/>
    </xf>
    <xf numFmtId="0" fontId="5" fillId="10" borderId="1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right" vertical="center"/>
    </xf>
    <xf numFmtId="0" fontId="9" fillId="6" borderId="22" xfId="0" applyFont="1" applyFill="1" applyBorder="1" applyAlignment="1">
      <alignment horizontal="right" vertical="center"/>
    </xf>
    <xf numFmtId="0" fontId="9" fillId="6" borderId="5" xfId="0" applyFont="1" applyFill="1" applyBorder="1" applyAlignment="1">
      <alignment horizontal="right" vertical="center"/>
    </xf>
    <xf numFmtId="0" fontId="9" fillId="6" borderId="52" xfId="0" applyFont="1" applyFill="1" applyBorder="1" applyAlignment="1">
      <alignment horizontal="right" vertical="center"/>
    </xf>
    <xf numFmtId="0" fontId="8" fillId="6" borderId="59" xfId="0" applyFont="1" applyFill="1" applyBorder="1" applyAlignment="1">
      <alignment horizontal="center" vertical="center"/>
    </xf>
    <xf numFmtId="0" fontId="8" fillId="6" borderId="51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8" fillId="6" borderId="56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center" vertical="center"/>
    </xf>
    <xf numFmtId="0" fontId="8" fillId="6" borderId="58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vertical="center" wrapText="1"/>
    </xf>
    <xf numFmtId="0" fontId="5" fillId="0" borderId="64" xfId="0" applyFont="1" applyBorder="1" applyAlignment="1">
      <alignment vertical="center" wrapText="1"/>
    </xf>
    <xf numFmtId="0" fontId="7" fillId="7" borderId="11" xfId="0" applyFont="1" applyFill="1" applyBorder="1" applyAlignment="1">
      <alignment horizontal="left" vertical="center"/>
    </xf>
    <xf numFmtId="0" fontId="1" fillId="7" borderId="67" xfId="0" applyFont="1" applyFill="1" applyBorder="1" applyAlignment="1">
      <alignment horizontal="center" vertical="center"/>
    </xf>
    <xf numFmtId="0" fontId="1" fillId="7" borderId="6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73" xfId="0" applyFont="1" applyBorder="1" applyAlignment="1">
      <alignment horizontal="center" vertical="center" textRotation="90" wrapText="1"/>
    </xf>
    <xf numFmtId="0" fontId="1" fillId="0" borderId="70" xfId="0" applyFont="1" applyBorder="1" applyAlignment="1">
      <alignment horizontal="center" vertical="center" textRotation="90" wrapText="1"/>
    </xf>
    <xf numFmtId="0" fontId="1" fillId="0" borderId="36" xfId="0" applyFont="1" applyBorder="1" applyAlignment="1">
      <alignment horizontal="center" vertical="center" textRotation="90" wrapText="1"/>
    </xf>
    <xf numFmtId="0" fontId="11" fillId="0" borderId="7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0" fontId="9" fillId="6" borderId="78" xfId="0" applyFont="1" applyFill="1" applyBorder="1" applyAlignment="1">
      <alignment horizontal="right" vertical="center"/>
    </xf>
    <xf numFmtId="0" fontId="9" fillId="6" borderId="77" xfId="0" applyFont="1" applyFill="1" applyBorder="1" applyAlignment="1">
      <alignment horizontal="right" vertical="center"/>
    </xf>
    <xf numFmtId="0" fontId="5" fillId="0" borderId="43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7" borderId="67" xfId="0" applyFont="1" applyFill="1" applyBorder="1" applyAlignment="1">
      <alignment horizontal="left" vertical="center"/>
    </xf>
    <xf numFmtId="0" fontId="5" fillId="0" borderId="28" xfId="0" applyFont="1" applyBorder="1" applyAlignment="1">
      <alignment vertical="center"/>
    </xf>
    <xf numFmtId="0" fontId="5" fillId="0" borderId="8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83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/>
    </xf>
    <xf numFmtId="0" fontId="15" fillId="0" borderId="85" xfId="0" applyFont="1" applyBorder="1" applyAlignment="1">
      <alignment horizontal="left" vertical="center"/>
    </xf>
    <xf numFmtId="0" fontId="15" fillId="0" borderId="84" xfId="0" applyFont="1" applyBorder="1" applyAlignment="1">
      <alignment horizontal="left" vertical="center"/>
    </xf>
    <xf numFmtId="0" fontId="8" fillId="0" borderId="88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 wrapText="1"/>
    </xf>
    <xf numFmtId="0" fontId="9" fillId="9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8" fillId="0" borderId="86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7" borderId="67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6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7" borderId="96" xfId="0" applyFont="1" applyFill="1" applyBorder="1" applyAlignment="1">
      <alignment horizontal="left" vertical="center"/>
    </xf>
    <xf numFmtId="0" fontId="5" fillId="7" borderId="95" xfId="0" applyFont="1" applyFill="1" applyBorder="1" applyAlignment="1">
      <alignment horizontal="left" vertical="center"/>
    </xf>
    <xf numFmtId="0" fontId="5" fillId="7" borderId="67" xfId="0" applyFont="1" applyFill="1" applyBorder="1" applyAlignment="1">
      <alignment horizontal="left" vertical="center"/>
    </xf>
    <xf numFmtId="0" fontId="5" fillId="7" borderId="67" xfId="0" applyFont="1" applyFill="1" applyBorder="1" applyAlignment="1">
      <alignment horizontal="center" vertical="center"/>
    </xf>
    <xf numFmtId="0" fontId="5" fillId="7" borderId="66" xfId="0" applyFont="1" applyFill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5" borderId="9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E371-CF26-4263-BEEC-DFBE570095C4}">
  <dimension ref="A3:AX429"/>
  <sheetViews>
    <sheetView tabSelected="1" zoomScale="60" zoomScaleNormal="60" zoomScalePageLayoutView="60" workbookViewId="0">
      <selection activeCell="B55" sqref="B55:C55"/>
    </sheetView>
  </sheetViews>
  <sheetFormatPr defaultColWidth="9.109375" defaultRowHeight="13.2" x14ac:dyDescent="0.25"/>
  <cols>
    <col min="1" max="1" width="4.6640625" style="1" customWidth="1"/>
    <col min="2" max="2" width="9.109375" style="1"/>
    <col min="3" max="3" width="57.88671875" style="1" customWidth="1"/>
    <col min="4" max="6" width="5.6640625" style="1" customWidth="1"/>
    <col min="7" max="7" width="8.33203125" style="1" customWidth="1"/>
    <col min="8" max="11" width="7.6640625" style="1" customWidth="1"/>
    <col min="12" max="12" width="4.6640625" style="1" customWidth="1"/>
    <col min="13" max="13" width="5.109375" style="1" customWidth="1"/>
    <col min="14" max="15" width="4" style="1" customWidth="1"/>
    <col min="16" max="16" width="4.6640625" style="1" customWidth="1"/>
    <col min="17" max="17" width="4.33203125" style="1" customWidth="1"/>
    <col min="18" max="19" width="4" style="1" customWidth="1"/>
    <col min="20" max="22" width="4.6640625" style="1" customWidth="1"/>
    <col min="23" max="24" width="4" style="1" customWidth="1"/>
    <col min="25" max="26" width="5" style="1" customWidth="1"/>
    <col min="27" max="28" width="4" style="1" customWidth="1"/>
    <col min="29" max="29" width="4.88671875" style="1" customWidth="1"/>
    <col min="30" max="30" width="4" style="1" customWidth="1"/>
    <col min="31" max="31" width="4.44140625" style="1" customWidth="1"/>
    <col min="32" max="39" width="4" style="1" customWidth="1"/>
    <col min="40" max="40" width="9.109375" style="1"/>
    <col min="41" max="41" width="8.6640625" style="1" hidden="1" customWidth="1"/>
    <col min="42" max="42" width="9.109375" style="1" customWidth="1"/>
    <col min="43" max="16384" width="9.109375" style="1"/>
  </cols>
  <sheetData>
    <row r="3" spans="1:4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41" ht="13.8" thickBo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41" x14ac:dyDescent="0.25">
      <c r="A5" s="35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3"/>
    </row>
    <row r="6" spans="1:41" ht="22.8" x14ac:dyDescent="0.25">
      <c r="A6" s="13"/>
      <c r="B6" s="154" t="s">
        <v>215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7"/>
    </row>
    <row r="7" spans="1:4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7"/>
    </row>
    <row r="8" spans="1:41" ht="17.399999999999999" x14ac:dyDescent="0.25">
      <c r="A8" s="13"/>
      <c r="B8" s="153" t="s">
        <v>77</v>
      </c>
      <c r="D8" s="153" t="s">
        <v>214</v>
      </c>
      <c r="E8" s="153"/>
      <c r="F8" s="153"/>
      <c r="G8" s="153"/>
      <c r="H8" s="153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7"/>
    </row>
    <row r="9" spans="1:41" ht="20.399999999999999" x14ac:dyDescent="0.25">
      <c r="A9" s="13"/>
      <c r="B9" s="23" t="s">
        <v>83</v>
      </c>
      <c r="D9" s="26" t="s">
        <v>213</v>
      </c>
      <c r="E9" s="71"/>
      <c r="F9" s="71"/>
      <c r="G9" s="71"/>
      <c r="H9" s="71"/>
      <c r="I9" s="71"/>
      <c r="J9" s="8"/>
      <c r="K9" s="8"/>
      <c r="L9" s="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8"/>
      <c r="AA9" s="7"/>
    </row>
    <row r="10" spans="1:41" ht="20.399999999999999" x14ac:dyDescent="0.25">
      <c r="A10" s="13"/>
      <c r="B10" s="23" t="s">
        <v>82</v>
      </c>
      <c r="D10" s="71" t="s">
        <v>212</v>
      </c>
      <c r="E10" s="71"/>
      <c r="F10" s="71"/>
      <c r="G10" s="71"/>
      <c r="H10" s="71"/>
      <c r="I10" s="71"/>
      <c r="J10" s="8"/>
      <c r="K10" s="8"/>
      <c r="L10" s="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8"/>
      <c r="AA10" s="7"/>
    </row>
    <row r="11" spans="1:41" ht="20.399999999999999" x14ac:dyDescent="0.25">
      <c r="A11" s="13"/>
      <c r="B11" s="23" t="s">
        <v>80</v>
      </c>
      <c r="D11" s="71" t="s">
        <v>211</v>
      </c>
      <c r="E11" s="71"/>
      <c r="F11" s="71"/>
      <c r="G11" s="71"/>
      <c r="H11" s="71"/>
      <c r="I11" s="71"/>
      <c r="J11" s="8"/>
      <c r="K11" s="8"/>
      <c r="L11" s="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8"/>
      <c r="AA11" s="7"/>
    </row>
    <row r="12" spans="1:41" ht="20.399999999999999" x14ac:dyDescent="0.25">
      <c r="A12" s="13"/>
      <c r="B12" s="8"/>
      <c r="C12" s="8"/>
      <c r="D12" s="8"/>
      <c r="E12" s="8"/>
      <c r="F12" s="8"/>
      <c r="G12" s="8"/>
      <c r="H12" s="8"/>
      <c r="I12" s="71"/>
      <c r="J12" s="8"/>
      <c r="K12" s="8"/>
      <c r="L12" s="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8"/>
      <c r="AA12" s="7"/>
    </row>
    <row r="13" spans="1:41" ht="21" thickBot="1" x14ac:dyDescent="0.3">
      <c r="A13" s="13"/>
      <c r="B13" s="148"/>
      <c r="C13" s="148"/>
      <c r="D13" s="148"/>
      <c r="E13" s="148"/>
      <c r="F13" s="148"/>
      <c r="G13" s="148"/>
      <c r="H13" s="148"/>
      <c r="I13" s="148"/>
      <c r="J13" s="8"/>
      <c r="K13" s="8"/>
      <c r="L13" s="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8"/>
      <c r="AA13" s="7"/>
    </row>
    <row r="14" spans="1:41" ht="40.950000000000003" customHeight="1" thickBot="1" x14ac:dyDescent="0.3">
      <c r="A14" s="13"/>
      <c r="B14" s="377" t="s">
        <v>210</v>
      </c>
      <c r="C14" s="378"/>
      <c r="D14" s="378"/>
      <c r="E14" s="378"/>
      <c r="F14" s="379"/>
      <c r="G14" s="152">
        <v>1080</v>
      </c>
      <c r="H14" s="151" t="s">
        <v>209</v>
      </c>
      <c r="I14" s="150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8"/>
      <c r="AA14" s="7"/>
    </row>
    <row r="15" spans="1:41" ht="77.400000000000006" customHeight="1" thickBot="1" x14ac:dyDescent="0.3">
      <c r="A15" s="13"/>
      <c r="B15" s="380" t="s">
        <v>208</v>
      </c>
      <c r="C15" s="381"/>
      <c r="D15" s="381"/>
      <c r="E15" s="381"/>
      <c r="F15" s="382"/>
      <c r="G15" s="152">
        <v>67</v>
      </c>
      <c r="H15" s="151" t="s">
        <v>27</v>
      </c>
      <c r="I15" s="150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8"/>
      <c r="AA15" s="7"/>
    </row>
    <row r="16" spans="1:41" ht="78" customHeight="1" thickBot="1" x14ac:dyDescent="0.3">
      <c r="A16" s="13"/>
      <c r="B16" s="380" t="s">
        <v>207</v>
      </c>
      <c r="C16" s="381"/>
      <c r="D16" s="381"/>
      <c r="E16" s="381"/>
      <c r="F16" s="382"/>
      <c r="G16" s="152">
        <v>8</v>
      </c>
      <c r="H16" s="151" t="s">
        <v>27</v>
      </c>
      <c r="I16" s="150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8"/>
      <c r="AA16" s="7"/>
      <c r="AO16" s="149" t="s">
        <v>201</v>
      </c>
    </row>
    <row r="17" spans="1:41" ht="54.6" customHeight="1" thickBot="1" x14ac:dyDescent="0.3">
      <c r="A17" s="13"/>
      <c r="B17" s="383" t="s">
        <v>206</v>
      </c>
      <c r="C17" s="165"/>
      <c r="D17" s="165"/>
      <c r="E17" s="165"/>
      <c r="F17" s="166"/>
      <c r="G17" s="152">
        <v>65</v>
      </c>
      <c r="H17" s="151" t="s">
        <v>27</v>
      </c>
      <c r="I17" s="150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8"/>
      <c r="AA17" s="7"/>
      <c r="AO17" s="149" t="s">
        <v>205</v>
      </c>
    </row>
    <row r="18" spans="1:41" ht="85.2" customHeight="1" thickBot="1" x14ac:dyDescent="0.3">
      <c r="A18" s="13"/>
      <c r="B18" s="380" t="s">
        <v>204</v>
      </c>
      <c r="C18" s="381"/>
      <c r="D18" s="381"/>
      <c r="E18" s="381"/>
      <c r="F18" s="382"/>
      <c r="G18" s="152" t="s">
        <v>203</v>
      </c>
      <c r="H18" s="151" t="s">
        <v>27</v>
      </c>
      <c r="I18" s="150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8"/>
      <c r="AA18" s="7"/>
    </row>
    <row r="19" spans="1:41" ht="75" customHeight="1" thickBot="1" x14ac:dyDescent="0.3">
      <c r="A19" s="13"/>
      <c r="B19" s="384" t="s">
        <v>202</v>
      </c>
      <c r="C19" s="385"/>
      <c r="D19" s="385"/>
      <c r="E19" s="385"/>
      <c r="F19" s="386"/>
      <c r="G19" s="152">
        <v>96</v>
      </c>
      <c r="H19" s="151" t="s">
        <v>27</v>
      </c>
      <c r="I19" s="150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8"/>
      <c r="AA19" s="7"/>
      <c r="AO19" s="149" t="s">
        <v>201</v>
      </c>
    </row>
    <row r="20" spans="1:41" ht="20.399999999999999" x14ac:dyDescent="0.25">
      <c r="A20" s="13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8"/>
      <c r="AA20" s="7"/>
    </row>
    <row r="21" spans="1:41" ht="20.399999999999999" x14ac:dyDescent="0.25">
      <c r="A21" s="13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8"/>
      <c r="AA21" s="7"/>
    </row>
    <row r="22" spans="1:41" ht="20.399999999999999" x14ac:dyDescent="0.25">
      <c r="A22" s="13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8"/>
      <c r="AA22" s="7"/>
    </row>
    <row r="23" spans="1:41" ht="20.399999999999999" x14ac:dyDescent="0.25">
      <c r="A23" s="13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8"/>
      <c r="AA23" s="7"/>
    </row>
    <row r="24" spans="1:41" ht="20.399999999999999" x14ac:dyDescent="0.25">
      <c r="A24" s="13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8"/>
      <c r="AA24" s="7"/>
    </row>
    <row r="25" spans="1:41" ht="20.399999999999999" x14ac:dyDescent="0.25">
      <c r="A25" s="13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8"/>
      <c r="AA25" s="7"/>
    </row>
    <row r="26" spans="1:41" ht="20.399999999999999" x14ac:dyDescent="0.25">
      <c r="A26" s="13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8"/>
      <c r="AA26" s="7"/>
    </row>
    <row r="27" spans="1:41" x14ac:dyDescent="0.25">
      <c r="A27" s="1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7"/>
    </row>
    <row r="28" spans="1:41" ht="13.8" thickBot="1" x14ac:dyDescent="0.3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"/>
    </row>
    <row r="29" spans="1:41" ht="17.39999999999999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</row>
    <row r="36" spans="1:39" ht="13.8" thickBot="1" x14ac:dyDescent="0.3"/>
    <row r="37" spans="1:39" s="8" customFormat="1" ht="24.9" customHeight="1" x14ac:dyDescent="0.25">
      <c r="A37" s="263"/>
      <c r="B37" s="264"/>
      <c r="C37" s="265"/>
      <c r="D37" s="266" t="s">
        <v>85</v>
      </c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7"/>
      <c r="X37" s="268"/>
      <c r="Y37" s="268"/>
      <c r="Z37" s="268"/>
      <c r="AA37" s="269"/>
      <c r="AB37" s="274" t="s">
        <v>174</v>
      </c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75"/>
    </row>
    <row r="38" spans="1:39" s="8" customFormat="1" ht="24.9" customHeight="1" x14ac:dyDescent="0.25">
      <c r="A38" s="276" t="s">
        <v>84</v>
      </c>
      <c r="B38" s="279"/>
      <c r="C38" s="280"/>
      <c r="D38" s="270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2"/>
      <c r="Y38" s="272"/>
      <c r="Z38" s="272"/>
      <c r="AA38" s="273"/>
      <c r="AB38" s="276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78"/>
    </row>
    <row r="39" spans="1:39" s="8" customFormat="1" ht="15.75" customHeight="1" x14ac:dyDescent="0.25">
      <c r="A39" s="276"/>
      <c r="B39" s="204"/>
      <c r="C39" s="277"/>
      <c r="D39" s="23" t="s">
        <v>83</v>
      </c>
      <c r="E39" s="75"/>
      <c r="F39" s="75"/>
      <c r="G39" s="75"/>
      <c r="H39" s="75"/>
      <c r="I39" s="71" t="str">
        <f>(D9)</f>
        <v>PROFIL PRAKTYCZNY</v>
      </c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AB39" s="276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78"/>
    </row>
    <row r="40" spans="1:39" s="8" customFormat="1" ht="15.75" customHeight="1" x14ac:dyDescent="0.25">
      <c r="A40" s="276"/>
      <c r="B40" s="279"/>
      <c r="C40" s="280"/>
      <c r="D40" s="23" t="s">
        <v>82</v>
      </c>
      <c r="E40" s="74"/>
      <c r="F40" s="74"/>
      <c r="G40" s="74"/>
      <c r="H40" s="74"/>
      <c r="I40" s="71" t="str">
        <f>(D10)</f>
        <v>STUDIA PIERWSZEGO STOPNIA (3-letnie, licencjackie)</v>
      </c>
      <c r="J40" s="14"/>
      <c r="K40" s="74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23"/>
      <c r="W40" s="23"/>
      <c r="X40" s="14"/>
      <c r="Y40" s="23"/>
      <c r="Z40" s="23"/>
      <c r="AA40" s="23"/>
      <c r="AB40" s="281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3"/>
    </row>
    <row r="41" spans="1:39" s="8" customFormat="1" ht="15.75" customHeight="1" x14ac:dyDescent="0.25">
      <c r="A41" s="284" t="s">
        <v>81</v>
      </c>
      <c r="B41" s="279"/>
      <c r="C41" s="280"/>
      <c r="D41" s="23" t="s">
        <v>80</v>
      </c>
      <c r="E41" s="74"/>
      <c r="F41" s="74"/>
      <c r="G41" s="23"/>
      <c r="H41" s="23"/>
      <c r="I41" s="71" t="str">
        <f>(D11)</f>
        <v>STUDIA NIESTACJONARNE</v>
      </c>
      <c r="J41" s="14"/>
      <c r="K41" s="71"/>
      <c r="L41" s="71"/>
      <c r="M41" s="26"/>
      <c r="N41" s="74"/>
      <c r="O41" s="71"/>
      <c r="P41" s="71"/>
      <c r="Q41" s="71"/>
      <c r="R41" s="71"/>
      <c r="S41" s="71"/>
      <c r="T41" s="71"/>
      <c r="U41" s="71"/>
      <c r="V41" s="23"/>
      <c r="W41" s="23"/>
      <c r="X41" s="14"/>
      <c r="Y41" s="73"/>
      <c r="Z41" s="73"/>
      <c r="AA41" s="73"/>
      <c r="AB41" s="281" t="s">
        <v>79</v>
      </c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3"/>
    </row>
    <row r="42" spans="1:39" s="8" customFormat="1" ht="15.75" customHeight="1" x14ac:dyDescent="0.25">
      <c r="A42" s="281" t="s">
        <v>78</v>
      </c>
      <c r="B42" s="282"/>
      <c r="C42" s="285"/>
      <c r="D42" s="23" t="s">
        <v>77</v>
      </c>
      <c r="E42" s="23"/>
      <c r="F42" s="23"/>
      <c r="G42" s="23"/>
      <c r="H42" s="23"/>
      <c r="I42" s="71" t="str">
        <f>(D8)</f>
        <v>FINANSE I RACHUNKOWOŚĆ</v>
      </c>
      <c r="J42" s="14"/>
      <c r="K42" s="71"/>
      <c r="L42" s="71"/>
      <c r="M42" s="71"/>
      <c r="N42" s="74"/>
      <c r="O42" s="71"/>
      <c r="P42" s="71"/>
      <c r="Q42" s="71"/>
      <c r="R42" s="71"/>
      <c r="S42" s="71"/>
      <c r="T42" s="71"/>
      <c r="U42" s="71"/>
      <c r="V42" s="23"/>
      <c r="W42" s="23"/>
      <c r="X42" s="14"/>
      <c r="Y42" s="73"/>
      <c r="Z42" s="73"/>
      <c r="AA42" s="73"/>
      <c r="AB42" s="281" t="s">
        <v>76</v>
      </c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3"/>
    </row>
    <row r="43" spans="1:39" s="8" customFormat="1" ht="15.75" customHeight="1" x14ac:dyDescent="0.25">
      <c r="A43" s="284" t="s">
        <v>75</v>
      </c>
      <c r="B43" s="279"/>
      <c r="C43" s="280"/>
      <c r="D43" s="72" t="s">
        <v>74</v>
      </c>
      <c r="E43" s="23"/>
      <c r="F43" s="23"/>
      <c r="G43" s="23"/>
      <c r="H43" s="23"/>
      <c r="I43" s="71" t="s">
        <v>134</v>
      </c>
      <c r="J43" s="14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23"/>
      <c r="W43" s="23"/>
      <c r="X43" s="14"/>
      <c r="Y43" s="23"/>
      <c r="Z43" s="23"/>
      <c r="AA43" s="23"/>
      <c r="AB43" s="284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86"/>
    </row>
    <row r="44" spans="1:39" s="8" customFormat="1" ht="15.75" customHeight="1" x14ac:dyDescent="0.25">
      <c r="A44" s="284"/>
      <c r="B44" s="279"/>
      <c r="C44" s="280"/>
      <c r="D44" s="72"/>
      <c r="E44" s="23"/>
      <c r="F44" s="23"/>
      <c r="G44" s="23"/>
      <c r="H44" s="23"/>
      <c r="I44" s="26" t="s">
        <v>122</v>
      </c>
      <c r="J44" s="14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23"/>
      <c r="W44" s="23"/>
      <c r="X44" s="14"/>
      <c r="Y44" s="23"/>
      <c r="Z44" s="23"/>
      <c r="AA44" s="23"/>
      <c r="AB44" s="284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86"/>
    </row>
    <row r="45" spans="1:39" s="8" customFormat="1" ht="15.75" customHeight="1" x14ac:dyDescent="0.25">
      <c r="A45" s="284"/>
      <c r="B45" s="279"/>
      <c r="C45" s="280"/>
      <c r="D45" s="72"/>
      <c r="E45" s="23"/>
      <c r="F45" s="23"/>
      <c r="G45" s="23"/>
      <c r="H45" s="23"/>
      <c r="I45" s="26" t="s">
        <v>109</v>
      </c>
      <c r="J45" s="14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23"/>
      <c r="W45" s="23"/>
      <c r="X45" s="14"/>
      <c r="Y45" s="23"/>
      <c r="Z45" s="23"/>
      <c r="AA45" s="23"/>
      <c r="AB45" s="121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20"/>
    </row>
    <row r="46" spans="1:39" s="8" customFormat="1" ht="15.75" customHeight="1" x14ac:dyDescent="0.25">
      <c r="A46" s="284"/>
      <c r="B46" s="279"/>
      <c r="C46" s="280"/>
      <c r="D46" s="72"/>
      <c r="E46" s="23"/>
      <c r="F46" s="23"/>
      <c r="G46" s="23"/>
      <c r="H46" s="23"/>
      <c r="I46" s="26" t="s">
        <v>97</v>
      </c>
      <c r="J46" s="14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23"/>
      <c r="W46" s="23"/>
      <c r="X46" s="14"/>
      <c r="Y46" s="23"/>
      <c r="Z46" s="23"/>
      <c r="AA46" s="23"/>
      <c r="AB46" s="121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20"/>
    </row>
    <row r="47" spans="1:39" s="8" customFormat="1" ht="15.75" customHeight="1" x14ac:dyDescent="0.25">
      <c r="A47" s="284"/>
      <c r="B47" s="279"/>
      <c r="C47" s="280"/>
      <c r="D47" s="72"/>
      <c r="E47" s="23"/>
      <c r="F47" s="23"/>
      <c r="G47" s="23"/>
      <c r="H47" s="23"/>
      <c r="I47" s="71" t="s">
        <v>73</v>
      </c>
      <c r="J47" s="14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23"/>
      <c r="W47" s="23"/>
      <c r="X47" s="14"/>
      <c r="Y47" s="23"/>
      <c r="Z47" s="23"/>
      <c r="AA47" s="23"/>
      <c r="AB47" s="284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86"/>
    </row>
    <row r="48" spans="1:39" s="8" customFormat="1" ht="15.75" customHeight="1" thickBot="1" x14ac:dyDescent="0.3">
      <c r="A48" s="287"/>
      <c r="B48" s="288"/>
      <c r="C48" s="289"/>
      <c r="D48" s="290"/>
      <c r="E48" s="288"/>
      <c r="F48" s="288"/>
      <c r="G48" s="288"/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  <c r="AA48" s="291"/>
      <c r="AB48" s="292"/>
      <c r="AC48" s="293"/>
      <c r="AD48" s="293"/>
      <c r="AE48" s="293"/>
      <c r="AF48" s="293"/>
      <c r="AG48" s="293"/>
      <c r="AH48" s="293"/>
      <c r="AI48" s="293"/>
      <c r="AJ48" s="293"/>
      <c r="AK48" s="293"/>
      <c r="AL48" s="293"/>
      <c r="AM48" s="294"/>
    </row>
    <row r="49" spans="1:50" s="8" customFormat="1" ht="6" customHeight="1" thickBot="1" x14ac:dyDescent="0.3">
      <c r="A49" s="137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68"/>
      <c r="AM49" s="136"/>
    </row>
    <row r="50" spans="1:50" s="8" customFormat="1" ht="12.75" customHeight="1" x14ac:dyDescent="0.25">
      <c r="A50" s="295" t="s">
        <v>72</v>
      </c>
      <c r="B50" s="298" t="s">
        <v>71</v>
      </c>
      <c r="C50" s="299"/>
      <c r="D50" s="304" t="s">
        <v>70</v>
      </c>
      <c r="E50" s="305"/>
      <c r="F50" s="306"/>
      <c r="G50" s="218" t="s">
        <v>69</v>
      </c>
      <c r="H50" s="210"/>
      <c r="I50" s="210"/>
      <c r="J50" s="210"/>
      <c r="K50" s="210"/>
      <c r="L50" s="218" t="s">
        <v>68</v>
      </c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1"/>
      <c r="AQ50" s="69"/>
    </row>
    <row r="51" spans="1:50" s="8" customFormat="1" x14ac:dyDescent="0.25">
      <c r="A51" s="296"/>
      <c r="B51" s="300"/>
      <c r="C51" s="301"/>
      <c r="D51" s="307"/>
      <c r="E51" s="308"/>
      <c r="F51" s="309"/>
      <c r="G51" s="365" t="s">
        <v>44</v>
      </c>
      <c r="H51" s="229" t="s">
        <v>67</v>
      </c>
      <c r="I51" s="229"/>
      <c r="J51" s="229"/>
      <c r="K51" s="253"/>
      <c r="L51" s="215" t="s">
        <v>42</v>
      </c>
      <c r="M51" s="216"/>
      <c r="N51" s="216"/>
      <c r="O51" s="217"/>
      <c r="P51" s="215" t="s">
        <v>41</v>
      </c>
      <c r="Q51" s="216"/>
      <c r="R51" s="216"/>
      <c r="S51" s="217"/>
      <c r="T51" s="215" t="s">
        <v>40</v>
      </c>
      <c r="U51" s="216"/>
      <c r="V51" s="216"/>
      <c r="W51" s="217"/>
      <c r="X51" s="215" t="s">
        <v>39</v>
      </c>
      <c r="Y51" s="216"/>
      <c r="Z51" s="216"/>
      <c r="AA51" s="217"/>
      <c r="AB51" s="215" t="s">
        <v>38</v>
      </c>
      <c r="AC51" s="216"/>
      <c r="AD51" s="216"/>
      <c r="AE51" s="217"/>
      <c r="AF51" s="215" t="s">
        <v>37</v>
      </c>
      <c r="AG51" s="216"/>
      <c r="AH51" s="216"/>
      <c r="AI51" s="217"/>
      <c r="AJ51" s="231" t="s">
        <v>36</v>
      </c>
      <c r="AK51" s="232"/>
      <c r="AL51" s="232"/>
      <c r="AM51" s="233"/>
      <c r="AP51" s="69"/>
      <c r="AQ51" s="69"/>
    </row>
    <row r="52" spans="1:50" s="8" customFormat="1" ht="12.75" customHeight="1" x14ac:dyDescent="0.25">
      <c r="A52" s="296"/>
      <c r="B52" s="300"/>
      <c r="C52" s="301"/>
      <c r="D52" s="223" t="s">
        <v>46</v>
      </c>
      <c r="E52" s="183" t="s">
        <v>45</v>
      </c>
      <c r="F52" s="185" t="s">
        <v>27</v>
      </c>
      <c r="G52" s="227"/>
      <c r="H52" s="229" t="s">
        <v>35</v>
      </c>
      <c r="I52" s="229" t="s">
        <v>34</v>
      </c>
      <c r="J52" s="229" t="s">
        <v>11</v>
      </c>
      <c r="K52" s="253" t="s">
        <v>66</v>
      </c>
      <c r="L52" s="260" t="s">
        <v>65</v>
      </c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2"/>
      <c r="AP52" s="69"/>
      <c r="AQ52" s="69"/>
    </row>
    <row r="53" spans="1:50" s="8" customFormat="1" x14ac:dyDescent="0.25">
      <c r="A53" s="296"/>
      <c r="B53" s="300"/>
      <c r="C53" s="301"/>
      <c r="D53" s="223"/>
      <c r="E53" s="225"/>
      <c r="F53" s="226"/>
      <c r="G53" s="227"/>
      <c r="H53" s="229"/>
      <c r="I53" s="229"/>
      <c r="J53" s="229"/>
      <c r="K53" s="253"/>
      <c r="L53" s="187" t="s">
        <v>35</v>
      </c>
      <c r="M53" s="181" t="s">
        <v>34</v>
      </c>
      <c r="N53" s="183" t="s">
        <v>33</v>
      </c>
      <c r="O53" s="185" t="s">
        <v>64</v>
      </c>
      <c r="P53" s="187" t="s">
        <v>35</v>
      </c>
      <c r="Q53" s="181" t="s">
        <v>34</v>
      </c>
      <c r="R53" s="183" t="s">
        <v>33</v>
      </c>
      <c r="S53" s="185" t="s">
        <v>64</v>
      </c>
      <c r="T53" s="187" t="s">
        <v>35</v>
      </c>
      <c r="U53" s="181" t="s">
        <v>34</v>
      </c>
      <c r="V53" s="183" t="s">
        <v>33</v>
      </c>
      <c r="W53" s="185" t="s">
        <v>64</v>
      </c>
      <c r="X53" s="187" t="s">
        <v>35</v>
      </c>
      <c r="Y53" s="181" t="s">
        <v>34</v>
      </c>
      <c r="Z53" s="183" t="s">
        <v>33</v>
      </c>
      <c r="AA53" s="185" t="s">
        <v>64</v>
      </c>
      <c r="AB53" s="187" t="s">
        <v>35</v>
      </c>
      <c r="AC53" s="181" t="s">
        <v>34</v>
      </c>
      <c r="AD53" s="183" t="s">
        <v>33</v>
      </c>
      <c r="AE53" s="185" t="s">
        <v>64</v>
      </c>
      <c r="AF53" s="187" t="s">
        <v>35</v>
      </c>
      <c r="AG53" s="181" t="s">
        <v>34</v>
      </c>
      <c r="AH53" s="183" t="s">
        <v>33</v>
      </c>
      <c r="AI53" s="185" t="s">
        <v>64</v>
      </c>
      <c r="AJ53" s="196" t="s">
        <v>35</v>
      </c>
      <c r="AK53" s="179" t="s">
        <v>34</v>
      </c>
      <c r="AL53" s="234" t="s">
        <v>33</v>
      </c>
      <c r="AM53" s="192" t="s">
        <v>32</v>
      </c>
      <c r="AP53" s="69"/>
      <c r="AQ53" s="69"/>
    </row>
    <row r="54" spans="1:50" s="8" customFormat="1" ht="13.8" thickBot="1" x14ac:dyDescent="0.3">
      <c r="A54" s="297"/>
      <c r="B54" s="302"/>
      <c r="C54" s="303"/>
      <c r="D54" s="224"/>
      <c r="E54" s="184"/>
      <c r="F54" s="186"/>
      <c r="G54" s="228"/>
      <c r="H54" s="230"/>
      <c r="I54" s="230"/>
      <c r="J54" s="230"/>
      <c r="K54" s="254"/>
      <c r="L54" s="188"/>
      <c r="M54" s="182"/>
      <c r="N54" s="184"/>
      <c r="O54" s="186"/>
      <c r="P54" s="188"/>
      <c r="Q54" s="182"/>
      <c r="R54" s="184"/>
      <c r="S54" s="186"/>
      <c r="T54" s="188"/>
      <c r="U54" s="182"/>
      <c r="V54" s="184"/>
      <c r="W54" s="186"/>
      <c r="X54" s="188"/>
      <c r="Y54" s="182"/>
      <c r="Z54" s="184"/>
      <c r="AA54" s="186"/>
      <c r="AB54" s="188"/>
      <c r="AC54" s="182"/>
      <c r="AD54" s="184"/>
      <c r="AE54" s="186"/>
      <c r="AF54" s="188"/>
      <c r="AG54" s="182"/>
      <c r="AH54" s="184"/>
      <c r="AI54" s="186"/>
      <c r="AJ54" s="197"/>
      <c r="AK54" s="180"/>
      <c r="AL54" s="235"/>
      <c r="AM54" s="193"/>
      <c r="AP54" s="69"/>
      <c r="AQ54" s="69"/>
    </row>
    <row r="55" spans="1:50" s="14" customFormat="1" ht="18" customHeight="1" thickBot="1" x14ac:dyDescent="0.3">
      <c r="A55" s="66" t="s">
        <v>200</v>
      </c>
      <c r="B55" s="324" t="s">
        <v>199</v>
      </c>
      <c r="C55" s="324"/>
      <c r="D55" s="356"/>
      <c r="E55" s="356"/>
      <c r="F55" s="135"/>
      <c r="G55" s="134"/>
      <c r="H55" s="356"/>
      <c r="I55" s="356"/>
      <c r="J55" s="356"/>
      <c r="K55" s="356"/>
      <c r="L55" s="357"/>
      <c r="M55" s="357"/>
      <c r="N55" s="357"/>
      <c r="O55" s="357"/>
      <c r="P55" s="357"/>
      <c r="Q55" s="357"/>
      <c r="R55" s="357"/>
      <c r="S55" s="357"/>
      <c r="T55" s="357"/>
      <c r="U55" s="357"/>
      <c r="V55" s="357"/>
      <c r="W55" s="357"/>
      <c r="X55" s="357"/>
      <c r="Y55" s="357"/>
      <c r="Z55" s="357"/>
      <c r="AA55" s="357"/>
      <c r="AB55" s="357"/>
      <c r="AC55" s="357"/>
      <c r="AD55" s="357"/>
      <c r="AE55" s="357"/>
      <c r="AF55" s="357"/>
      <c r="AG55" s="357"/>
      <c r="AH55" s="357"/>
      <c r="AI55" s="357"/>
      <c r="AJ55" s="357"/>
      <c r="AK55" s="357"/>
      <c r="AL55" s="357"/>
      <c r="AM55" s="358"/>
      <c r="AP55" s="69"/>
      <c r="AQ55" s="69"/>
    </row>
    <row r="56" spans="1:50" s="8" customFormat="1" ht="18" customHeight="1" x14ac:dyDescent="0.25">
      <c r="A56" s="64" t="s">
        <v>24</v>
      </c>
      <c r="B56" s="329" t="s">
        <v>198</v>
      </c>
      <c r="C56" s="330"/>
      <c r="D56" s="146"/>
      <c r="E56" s="145">
        <v>3</v>
      </c>
      <c r="F56" s="113">
        <v>5</v>
      </c>
      <c r="G56" s="133">
        <f t="shared" ref="G56:G63" si="0">SUM(H56:K56)</f>
        <v>75</v>
      </c>
      <c r="H56" s="59"/>
      <c r="I56" s="59"/>
      <c r="J56" s="59">
        <f>N56+V56+Z56+AD56+AH56+AL56</f>
        <v>75</v>
      </c>
      <c r="K56" s="59"/>
      <c r="L56" s="64"/>
      <c r="M56" s="59"/>
      <c r="N56" s="59"/>
      <c r="O56" s="145"/>
      <c r="P56" s="114"/>
      <c r="Q56" s="111"/>
      <c r="R56" s="111"/>
      <c r="S56" s="113"/>
      <c r="T56" s="114"/>
      <c r="V56" s="111">
        <v>27</v>
      </c>
      <c r="W56" s="113"/>
      <c r="X56" s="133"/>
      <c r="Z56" s="59">
        <v>28</v>
      </c>
      <c r="AA56" s="113"/>
      <c r="AB56" s="133"/>
      <c r="AD56" s="59">
        <v>20</v>
      </c>
      <c r="AE56" s="113"/>
      <c r="AF56" s="133"/>
      <c r="AG56" s="59"/>
      <c r="AH56" s="59"/>
      <c r="AI56" s="113"/>
      <c r="AJ56" s="132"/>
      <c r="AK56" s="131"/>
      <c r="AL56" s="131"/>
      <c r="AM56" s="105"/>
      <c r="AP56" s="69"/>
      <c r="AQ56" s="69"/>
    </row>
    <row r="57" spans="1:50" s="8" customFormat="1" ht="18" customHeight="1" x14ac:dyDescent="0.25">
      <c r="A57" s="141" t="s">
        <v>21</v>
      </c>
      <c r="B57" s="331" t="s">
        <v>197</v>
      </c>
      <c r="C57" s="332"/>
      <c r="D57" s="146"/>
      <c r="E57" s="145">
        <v>1</v>
      </c>
      <c r="F57" s="144">
        <v>2</v>
      </c>
      <c r="G57" s="133">
        <f t="shared" si="0"/>
        <v>20</v>
      </c>
      <c r="H57" s="50"/>
      <c r="I57" s="50"/>
      <c r="J57" s="50">
        <f>N57+R57+V57+Z57+AD57+AL57</f>
        <v>20</v>
      </c>
      <c r="K57" s="53"/>
      <c r="L57" s="52"/>
      <c r="M57" s="50"/>
      <c r="N57" s="50">
        <v>20</v>
      </c>
      <c r="O57" s="53"/>
      <c r="P57" s="52"/>
      <c r="Q57" s="50"/>
      <c r="R57" s="50"/>
      <c r="S57" s="49"/>
      <c r="T57" s="52"/>
      <c r="U57" s="50"/>
      <c r="V57" s="50"/>
      <c r="W57" s="49"/>
      <c r="X57" s="51"/>
      <c r="Y57" s="50"/>
      <c r="Z57" s="50"/>
      <c r="AA57" s="49"/>
      <c r="AB57" s="51"/>
      <c r="AC57" s="50"/>
      <c r="AD57" s="50"/>
      <c r="AE57" s="57"/>
      <c r="AF57" s="51"/>
      <c r="AG57" s="50"/>
      <c r="AH57" s="50"/>
      <c r="AI57" s="57"/>
      <c r="AJ57" s="48"/>
      <c r="AK57" s="47"/>
      <c r="AL57" s="47"/>
      <c r="AM57" s="56"/>
      <c r="AR57" s="69"/>
      <c r="AS57" s="69"/>
      <c r="AX57" s="69"/>
    </row>
    <row r="58" spans="1:50" s="8" customFormat="1" ht="18" customHeight="1" x14ac:dyDescent="0.25">
      <c r="A58" s="141" t="s">
        <v>17</v>
      </c>
      <c r="B58" s="331" t="s">
        <v>196</v>
      </c>
      <c r="C58" s="332"/>
      <c r="D58" s="146"/>
      <c r="E58" s="145">
        <v>1</v>
      </c>
      <c r="F58" s="144">
        <v>2</v>
      </c>
      <c r="G58" s="133">
        <f t="shared" si="0"/>
        <v>10</v>
      </c>
      <c r="H58" s="50">
        <f>L58+P58+T58+X58+AB58+AF58+AJ58</f>
        <v>10</v>
      </c>
      <c r="I58" s="50"/>
      <c r="J58" s="50"/>
      <c r="K58" s="53"/>
      <c r="L58" s="52">
        <v>10</v>
      </c>
      <c r="M58" s="50"/>
      <c r="N58" s="50"/>
      <c r="O58" s="53"/>
      <c r="P58" s="52"/>
      <c r="Q58" s="50"/>
      <c r="R58" s="50"/>
      <c r="S58" s="49"/>
      <c r="T58" s="52"/>
      <c r="U58" s="50"/>
      <c r="V58" s="50"/>
      <c r="W58" s="49"/>
      <c r="X58" s="51"/>
      <c r="Y58" s="50"/>
      <c r="Z58" s="50"/>
      <c r="AA58" s="49"/>
      <c r="AB58" s="51"/>
      <c r="AC58" s="50"/>
      <c r="AD58" s="50"/>
      <c r="AE58" s="57"/>
      <c r="AF58" s="51"/>
      <c r="AG58" s="50"/>
      <c r="AH58" s="50"/>
      <c r="AI58" s="57"/>
      <c r="AJ58" s="48"/>
      <c r="AK58" s="47"/>
      <c r="AL58" s="47"/>
      <c r="AM58" s="56"/>
      <c r="AR58" s="69"/>
      <c r="AS58" s="69"/>
    </row>
    <row r="59" spans="1:50" s="8" customFormat="1" ht="28.2" customHeight="1" x14ac:dyDescent="0.25">
      <c r="A59" s="141" t="s">
        <v>13</v>
      </c>
      <c r="B59" s="343" t="s">
        <v>195</v>
      </c>
      <c r="C59" s="344"/>
      <c r="D59" s="146"/>
      <c r="E59" s="145">
        <v>1</v>
      </c>
      <c r="F59" s="144">
        <v>2</v>
      </c>
      <c r="G59" s="133">
        <f t="shared" si="0"/>
        <v>10</v>
      </c>
      <c r="H59" s="50">
        <f>L59+P59+T59+X59+AB59+AF59+AJ59</f>
        <v>10</v>
      </c>
      <c r="I59" s="50"/>
      <c r="J59" s="50"/>
      <c r="K59" s="53"/>
      <c r="L59" s="52"/>
      <c r="M59" s="50"/>
      <c r="N59" s="50"/>
      <c r="O59" s="53"/>
      <c r="P59" s="52">
        <v>10</v>
      </c>
      <c r="Q59" s="50"/>
      <c r="R59" s="50"/>
      <c r="S59" s="49"/>
      <c r="T59" s="52"/>
      <c r="U59" s="50"/>
      <c r="V59" s="50"/>
      <c r="W59" s="49"/>
      <c r="X59" s="51"/>
      <c r="Y59" s="50"/>
      <c r="Z59" s="50"/>
      <c r="AA59" s="49"/>
      <c r="AB59" s="51"/>
      <c r="AC59" s="50"/>
      <c r="AD59" s="50"/>
      <c r="AE59" s="57"/>
      <c r="AF59" s="51"/>
      <c r="AG59" s="50"/>
      <c r="AH59" s="50"/>
      <c r="AI59" s="57"/>
      <c r="AJ59" s="48"/>
      <c r="AK59" s="47"/>
      <c r="AL59" s="47"/>
      <c r="AM59" s="56"/>
      <c r="AR59" s="69"/>
      <c r="AS59" s="69"/>
    </row>
    <row r="60" spans="1:50" s="8" customFormat="1" ht="18" customHeight="1" x14ac:dyDescent="0.25">
      <c r="A60" s="141" t="s">
        <v>9</v>
      </c>
      <c r="B60" s="331" t="s">
        <v>194</v>
      </c>
      <c r="C60" s="332"/>
      <c r="D60" s="146"/>
      <c r="E60" s="145">
        <v>1</v>
      </c>
      <c r="F60" s="144">
        <v>2</v>
      </c>
      <c r="G60" s="133">
        <f t="shared" si="0"/>
        <v>10</v>
      </c>
      <c r="H60" s="50"/>
      <c r="I60" s="50"/>
      <c r="J60" s="50"/>
      <c r="K60" s="143">
        <f>O60+S60+W60+AA60+AE60+AI60+AM60</f>
        <v>10</v>
      </c>
      <c r="L60" s="52"/>
      <c r="M60" s="50"/>
      <c r="N60" s="50"/>
      <c r="O60" s="53"/>
      <c r="P60" s="52"/>
      <c r="Q60" s="50"/>
      <c r="R60" s="50"/>
      <c r="S60" s="55">
        <v>10</v>
      </c>
      <c r="T60" s="52"/>
      <c r="U60" s="50"/>
      <c r="V60" s="50"/>
      <c r="W60" s="49"/>
      <c r="X60" s="51"/>
      <c r="Y60" s="50"/>
      <c r="Z60" s="50"/>
      <c r="AA60" s="49"/>
      <c r="AB60" s="51"/>
      <c r="AC60" s="50"/>
      <c r="AD60" s="50"/>
      <c r="AE60" s="57"/>
      <c r="AF60" s="51"/>
      <c r="AG60" s="50"/>
      <c r="AH60" s="50"/>
      <c r="AI60" s="57"/>
      <c r="AJ60" s="48"/>
      <c r="AK60" s="47"/>
      <c r="AL60" s="47"/>
      <c r="AM60" s="56"/>
      <c r="AR60" s="69"/>
      <c r="AS60" s="69"/>
    </row>
    <row r="61" spans="1:50" s="8" customFormat="1" ht="18" customHeight="1" x14ac:dyDescent="0.25">
      <c r="A61" s="141" t="s">
        <v>56</v>
      </c>
      <c r="B61" s="331" t="s">
        <v>193</v>
      </c>
      <c r="C61" s="332"/>
      <c r="D61" s="78"/>
      <c r="E61" s="53">
        <v>1</v>
      </c>
      <c r="F61" s="49">
        <v>2</v>
      </c>
      <c r="G61" s="133">
        <f t="shared" si="0"/>
        <v>10</v>
      </c>
      <c r="H61" s="50">
        <f>L61+P61+T61+X61+AB61+AF61+AJ61</f>
        <v>10</v>
      </c>
      <c r="I61" s="50"/>
      <c r="J61" s="50"/>
      <c r="K61" s="53"/>
      <c r="L61" s="52"/>
      <c r="M61" s="50"/>
      <c r="N61" s="50"/>
      <c r="O61" s="53"/>
      <c r="P61" s="52"/>
      <c r="Q61" s="50"/>
      <c r="R61" s="50"/>
      <c r="S61" s="49"/>
      <c r="T61" s="52">
        <v>10</v>
      </c>
      <c r="U61" s="50"/>
      <c r="V61" s="50"/>
      <c r="W61" s="49"/>
      <c r="X61" s="51"/>
      <c r="Y61" s="50"/>
      <c r="Z61" s="50"/>
      <c r="AA61" s="49"/>
      <c r="AB61" s="51"/>
      <c r="AC61" s="50"/>
      <c r="AD61" s="50"/>
      <c r="AE61" s="49"/>
      <c r="AF61" s="52"/>
      <c r="AG61" s="50"/>
      <c r="AH61" s="50"/>
      <c r="AI61" s="49"/>
      <c r="AJ61" s="48"/>
      <c r="AK61" s="47"/>
      <c r="AL61" s="47"/>
      <c r="AM61" s="46"/>
      <c r="AR61" s="69"/>
      <c r="AS61" s="69"/>
    </row>
    <row r="62" spans="1:50" s="8" customFormat="1" ht="18" customHeight="1" x14ac:dyDescent="0.25">
      <c r="A62" s="141" t="s">
        <v>54</v>
      </c>
      <c r="B62" s="375" t="s">
        <v>192</v>
      </c>
      <c r="C62" s="376"/>
      <c r="D62" s="85"/>
      <c r="E62" s="62">
        <v>1</v>
      </c>
      <c r="F62" s="57">
        <v>2</v>
      </c>
      <c r="G62" s="133">
        <f t="shared" si="0"/>
        <v>10</v>
      </c>
      <c r="H62" s="62"/>
      <c r="I62" s="62"/>
      <c r="J62" s="62"/>
      <c r="K62" s="142">
        <f>O62+S62+W62+AA62+AE62+AI62+AM62</f>
        <v>10</v>
      </c>
      <c r="L62" s="58"/>
      <c r="M62" s="62"/>
      <c r="N62" s="62"/>
      <c r="O62" s="60"/>
      <c r="P62" s="58"/>
      <c r="Q62" s="62"/>
      <c r="R62" s="62"/>
      <c r="S62" s="57"/>
      <c r="T62" s="58"/>
      <c r="U62" s="62"/>
      <c r="V62" s="62"/>
      <c r="W62" s="96">
        <v>10</v>
      </c>
      <c r="X62" s="61"/>
      <c r="Y62" s="62"/>
      <c r="Z62" s="62"/>
      <c r="AA62" s="57"/>
      <c r="AB62" s="61"/>
      <c r="AC62" s="62"/>
      <c r="AD62" s="62"/>
      <c r="AE62" s="57"/>
      <c r="AF62" s="61"/>
      <c r="AG62" s="62"/>
      <c r="AH62" s="62"/>
      <c r="AI62" s="57"/>
      <c r="AJ62" s="140"/>
      <c r="AK62" s="139"/>
      <c r="AL62" s="139"/>
      <c r="AM62" s="56"/>
      <c r="AR62" s="69"/>
      <c r="AS62" s="69"/>
    </row>
    <row r="63" spans="1:50" s="8" customFormat="1" ht="18" customHeight="1" thickBot="1" x14ac:dyDescent="0.3">
      <c r="A63" s="141" t="s">
        <v>52</v>
      </c>
      <c r="B63" s="331" t="s">
        <v>191</v>
      </c>
      <c r="C63" s="332"/>
      <c r="D63" s="85"/>
      <c r="E63" s="60">
        <v>1</v>
      </c>
      <c r="F63" s="57">
        <v>2</v>
      </c>
      <c r="G63" s="133">
        <f t="shared" si="0"/>
        <v>15</v>
      </c>
      <c r="H63" s="62"/>
      <c r="I63" s="62"/>
      <c r="J63" s="62"/>
      <c r="K63" s="60">
        <f>O63+S63+W63+AA63+AE63+AI63+AM63</f>
        <v>15</v>
      </c>
      <c r="L63" s="58"/>
      <c r="M63" s="62"/>
      <c r="N63" s="62"/>
      <c r="O63" s="60"/>
      <c r="P63" s="58"/>
      <c r="Q63" s="62"/>
      <c r="R63" s="62"/>
      <c r="S63" s="57"/>
      <c r="T63" s="58"/>
      <c r="U63" s="62"/>
      <c r="V63" s="62"/>
      <c r="W63" s="57"/>
      <c r="X63" s="61"/>
      <c r="Y63" s="62"/>
      <c r="Z63" s="62"/>
      <c r="AA63" s="57"/>
      <c r="AB63" s="61"/>
      <c r="AC63" s="62"/>
      <c r="AD63" s="62"/>
      <c r="AE63" s="57">
        <v>15</v>
      </c>
      <c r="AF63" s="61"/>
      <c r="AG63" s="62"/>
      <c r="AH63" s="62"/>
      <c r="AI63" s="57"/>
      <c r="AJ63" s="140"/>
      <c r="AK63" s="139"/>
      <c r="AL63" s="139"/>
      <c r="AM63" s="56"/>
      <c r="AR63" s="69"/>
      <c r="AS63" s="69"/>
    </row>
    <row r="64" spans="1:50" s="8" customFormat="1" ht="13.8" thickTop="1" x14ac:dyDescent="0.25">
      <c r="A64" s="45"/>
      <c r="B64" s="315" t="s">
        <v>48</v>
      </c>
      <c r="C64" s="316"/>
      <c r="D64" s="240">
        <f t="shared" ref="D64:AM64" si="1">SUM(D56:D63)</f>
        <v>0</v>
      </c>
      <c r="E64" s="242">
        <f t="shared" si="1"/>
        <v>10</v>
      </c>
      <c r="F64" s="247">
        <f t="shared" si="1"/>
        <v>19</v>
      </c>
      <c r="G64" s="249">
        <f t="shared" si="1"/>
        <v>160</v>
      </c>
      <c r="H64" s="242">
        <f t="shared" si="1"/>
        <v>30</v>
      </c>
      <c r="I64" s="242">
        <f t="shared" si="1"/>
        <v>0</v>
      </c>
      <c r="J64" s="242">
        <f t="shared" si="1"/>
        <v>95</v>
      </c>
      <c r="K64" s="247">
        <f t="shared" si="1"/>
        <v>35</v>
      </c>
      <c r="L64" s="44">
        <f t="shared" si="1"/>
        <v>10</v>
      </c>
      <c r="M64" s="44">
        <f t="shared" si="1"/>
        <v>0</v>
      </c>
      <c r="N64" s="44">
        <f t="shared" si="1"/>
        <v>20</v>
      </c>
      <c r="O64" s="44">
        <f t="shared" si="1"/>
        <v>0</v>
      </c>
      <c r="P64" s="44">
        <f t="shared" si="1"/>
        <v>10</v>
      </c>
      <c r="Q64" s="44">
        <f t="shared" si="1"/>
        <v>0</v>
      </c>
      <c r="R64" s="44">
        <f t="shared" si="1"/>
        <v>0</v>
      </c>
      <c r="S64" s="44">
        <f t="shared" si="1"/>
        <v>10</v>
      </c>
      <c r="T64" s="44">
        <f t="shared" si="1"/>
        <v>10</v>
      </c>
      <c r="U64" s="44">
        <f t="shared" si="1"/>
        <v>0</v>
      </c>
      <c r="V64" s="44">
        <f t="shared" si="1"/>
        <v>27</v>
      </c>
      <c r="W64" s="44">
        <f t="shared" si="1"/>
        <v>10</v>
      </c>
      <c r="X64" s="44">
        <f t="shared" si="1"/>
        <v>0</v>
      </c>
      <c r="Y64" s="44">
        <f t="shared" si="1"/>
        <v>0</v>
      </c>
      <c r="Z64" s="44">
        <f t="shared" si="1"/>
        <v>28</v>
      </c>
      <c r="AA64" s="44">
        <f t="shared" si="1"/>
        <v>0</v>
      </c>
      <c r="AB64" s="44">
        <f t="shared" si="1"/>
        <v>0</v>
      </c>
      <c r="AC64" s="44">
        <f t="shared" si="1"/>
        <v>0</v>
      </c>
      <c r="AD64" s="44">
        <f t="shared" si="1"/>
        <v>20</v>
      </c>
      <c r="AE64" s="44">
        <f t="shared" si="1"/>
        <v>15</v>
      </c>
      <c r="AF64" s="44">
        <f t="shared" si="1"/>
        <v>0</v>
      </c>
      <c r="AG64" s="44">
        <f t="shared" si="1"/>
        <v>0</v>
      </c>
      <c r="AH64" s="44">
        <f t="shared" si="1"/>
        <v>0</v>
      </c>
      <c r="AI64" s="44">
        <f t="shared" si="1"/>
        <v>0</v>
      </c>
      <c r="AJ64" s="41">
        <f t="shared" si="1"/>
        <v>0</v>
      </c>
      <c r="AK64" s="41">
        <f t="shared" si="1"/>
        <v>0</v>
      </c>
      <c r="AL64" s="41">
        <f t="shared" si="1"/>
        <v>0</v>
      </c>
      <c r="AM64" s="41">
        <f t="shared" si="1"/>
        <v>0</v>
      </c>
    </row>
    <row r="65" spans="1:41" s="8" customFormat="1" ht="13.8" thickBot="1" x14ac:dyDescent="0.3">
      <c r="A65" s="38"/>
      <c r="B65" s="238"/>
      <c r="C65" s="239"/>
      <c r="D65" s="241"/>
      <c r="E65" s="243"/>
      <c r="F65" s="248"/>
      <c r="G65" s="314"/>
      <c r="H65" s="243"/>
      <c r="I65" s="243"/>
      <c r="J65" s="243"/>
      <c r="K65" s="248"/>
      <c r="L65" s="244">
        <f>SUM(L64:O64)</f>
        <v>30</v>
      </c>
      <c r="M65" s="245"/>
      <c r="N65" s="245"/>
      <c r="O65" s="246"/>
      <c r="P65" s="244">
        <f>SUM(P64:S64)</f>
        <v>20</v>
      </c>
      <c r="Q65" s="245"/>
      <c r="R65" s="245"/>
      <c r="S65" s="246"/>
      <c r="T65" s="244">
        <f>SUM(T64:W64)</f>
        <v>47</v>
      </c>
      <c r="U65" s="245"/>
      <c r="V65" s="245"/>
      <c r="W65" s="246"/>
      <c r="X65" s="244">
        <f>SUM(X64:AA64)</f>
        <v>28</v>
      </c>
      <c r="Y65" s="245"/>
      <c r="Z65" s="245"/>
      <c r="AA65" s="246"/>
      <c r="AB65" s="244">
        <f>SUM(AB64:AE64)</f>
        <v>35</v>
      </c>
      <c r="AC65" s="245"/>
      <c r="AD65" s="245"/>
      <c r="AE65" s="246"/>
      <c r="AF65" s="244">
        <f>SUM(AF64:AI64)</f>
        <v>0</v>
      </c>
      <c r="AG65" s="245"/>
      <c r="AH65" s="245"/>
      <c r="AI65" s="246"/>
      <c r="AJ65" s="159">
        <f>SUM(AJ64:AM64)</f>
        <v>0</v>
      </c>
      <c r="AK65" s="160"/>
      <c r="AL65" s="160"/>
      <c r="AM65" s="161"/>
    </row>
    <row r="66" spans="1:41" s="8" customFormat="1" ht="12.75" customHeight="1" x14ac:dyDescent="0.25">
      <c r="A66" s="219" t="s">
        <v>190</v>
      </c>
      <c r="B66" s="220"/>
      <c r="C66" s="221"/>
      <c r="D66" s="222" t="s">
        <v>46</v>
      </c>
      <c r="E66" s="225" t="s">
        <v>45</v>
      </c>
      <c r="F66" s="185" t="s">
        <v>27</v>
      </c>
      <c r="G66" s="311" t="s">
        <v>44</v>
      </c>
      <c r="H66" s="229" t="s">
        <v>35</v>
      </c>
      <c r="I66" s="229" t="s">
        <v>34</v>
      </c>
      <c r="J66" s="229" t="s">
        <v>11</v>
      </c>
      <c r="K66" s="253" t="s">
        <v>43</v>
      </c>
      <c r="L66" s="215" t="s">
        <v>42</v>
      </c>
      <c r="M66" s="216"/>
      <c r="N66" s="216"/>
      <c r="O66" s="217"/>
      <c r="P66" s="215" t="s">
        <v>41</v>
      </c>
      <c r="Q66" s="216"/>
      <c r="R66" s="216"/>
      <c r="S66" s="217"/>
      <c r="T66" s="215" t="s">
        <v>40</v>
      </c>
      <c r="U66" s="216"/>
      <c r="V66" s="216"/>
      <c r="W66" s="217"/>
      <c r="X66" s="215" t="s">
        <v>39</v>
      </c>
      <c r="Y66" s="216"/>
      <c r="Z66" s="216"/>
      <c r="AA66" s="217"/>
      <c r="AB66" s="215" t="s">
        <v>38</v>
      </c>
      <c r="AC66" s="216"/>
      <c r="AD66" s="216"/>
      <c r="AE66" s="217"/>
      <c r="AF66" s="215" t="s">
        <v>37</v>
      </c>
      <c r="AG66" s="216"/>
      <c r="AH66" s="216"/>
      <c r="AI66" s="217"/>
      <c r="AJ66" s="231" t="s">
        <v>36</v>
      </c>
      <c r="AK66" s="232"/>
      <c r="AL66" s="232"/>
      <c r="AM66" s="233"/>
    </row>
    <row r="67" spans="1:41" s="8" customFormat="1" x14ac:dyDescent="0.25">
      <c r="A67" s="219"/>
      <c r="B67" s="220"/>
      <c r="C67" s="221"/>
      <c r="D67" s="223"/>
      <c r="E67" s="225"/>
      <c r="F67" s="226"/>
      <c r="G67" s="311"/>
      <c r="H67" s="229"/>
      <c r="I67" s="229"/>
      <c r="J67" s="229"/>
      <c r="K67" s="253"/>
      <c r="L67" s="187" t="s">
        <v>35</v>
      </c>
      <c r="M67" s="181" t="s">
        <v>34</v>
      </c>
      <c r="N67" s="183" t="s">
        <v>33</v>
      </c>
      <c r="O67" s="185" t="s">
        <v>32</v>
      </c>
      <c r="P67" s="187" t="s">
        <v>35</v>
      </c>
      <c r="Q67" s="181" t="s">
        <v>34</v>
      </c>
      <c r="R67" s="183" t="s">
        <v>33</v>
      </c>
      <c r="S67" s="185" t="s">
        <v>32</v>
      </c>
      <c r="T67" s="187" t="s">
        <v>35</v>
      </c>
      <c r="U67" s="181" t="s">
        <v>34</v>
      </c>
      <c r="V67" s="183" t="s">
        <v>33</v>
      </c>
      <c r="W67" s="185" t="s">
        <v>32</v>
      </c>
      <c r="X67" s="187" t="s">
        <v>35</v>
      </c>
      <c r="Y67" s="181" t="s">
        <v>34</v>
      </c>
      <c r="Z67" s="183" t="s">
        <v>33</v>
      </c>
      <c r="AA67" s="185" t="s">
        <v>32</v>
      </c>
      <c r="AB67" s="187" t="s">
        <v>35</v>
      </c>
      <c r="AC67" s="181" t="s">
        <v>34</v>
      </c>
      <c r="AD67" s="183" t="s">
        <v>33</v>
      </c>
      <c r="AE67" s="185" t="s">
        <v>32</v>
      </c>
      <c r="AF67" s="187" t="s">
        <v>35</v>
      </c>
      <c r="AG67" s="181" t="s">
        <v>34</v>
      </c>
      <c r="AH67" s="183" t="s">
        <v>33</v>
      </c>
      <c r="AI67" s="185" t="s">
        <v>32</v>
      </c>
      <c r="AJ67" s="196" t="s">
        <v>35</v>
      </c>
      <c r="AK67" s="179" t="s">
        <v>34</v>
      </c>
      <c r="AL67" s="234" t="s">
        <v>33</v>
      </c>
      <c r="AM67" s="192" t="s">
        <v>32</v>
      </c>
    </row>
    <row r="68" spans="1:41" s="8" customFormat="1" ht="13.8" thickBot="1" x14ac:dyDescent="0.3">
      <c r="A68" s="219"/>
      <c r="B68" s="220"/>
      <c r="C68" s="221"/>
      <c r="D68" s="224"/>
      <c r="E68" s="184"/>
      <c r="F68" s="186"/>
      <c r="G68" s="188"/>
      <c r="H68" s="230"/>
      <c r="I68" s="230"/>
      <c r="J68" s="230"/>
      <c r="K68" s="254"/>
      <c r="L68" s="188"/>
      <c r="M68" s="182"/>
      <c r="N68" s="184"/>
      <c r="O68" s="186"/>
      <c r="P68" s="188"/>
      <c r="Q68" s="182"/>
      <c r="R68" s="184"/>
      <c r="S68" s="186"/>
      <c r="T68" s="188"/>
      <c r="U68" s="182"/>
      <c r="V68" s="184"/>
      <c r="W68" s="186"/>
      <c r="X68" s="188"/>
      <c r="Y68" s="182"/>
      <c r="Z68" s="184"/>
      <c r="AA68" s="186"/>
      <c r="AB68" s="188"/>
      <c r="AC68" s="182"/>
      <c r="AD68" s="184"/>
      <c r="AE68" s="186"/>
      <c r="AF68" s="188"/>
      <c r="AG68" s="182"/>
      <c r="AH68" s="184"/>
      <c r="AI68" s="186"/>
      <c r="AJ68" s="197"/>
      <c r="AK68" s="180"/>
      <c r="AL68" s="235"/>
      <c r="AM68" s="193"/>
    </row>
    <row r="69" spans="1:41" s="8" customFormat="1" ht="12.75" customHeight="1" x14ac:dyDescent="0.25">
      <c r="A69" s="219"/>
      <c r="B69" s="220"/>
      <c r="C69" s="221"/>
      <c r="D69" s="335">
        <f t="shared" ref="D69:AM69" si="2">SUM(D64)</f>
        <v>0</v>
      </c>
      <c r="E69" s="337">
        <f t="shared" si="2"/>
        <v>10</v>
      </c>
      <c r="F69" s="339">
        <f t="shared" si="2"/>
        <v>19</v>
      </c>
      <c r="G69" s="341">
        <f t="shared" si="2"/>
        <v>160</v>
      </c>
      <c r="H69" s="337">
        <f t="shared" si="2"/>
        <v>30</v>
      </c>
      <c r="I69" s="337">
        <f t="shared" si="2"/>
        <v>0</v>
      </c>
      <c r="J69" s="337">
        <f t="shared" si="2"/>
        <v>95</v>
      </c>
      <c r="K69" s="337">
        <f t="shared" si="2"/>
        <v>35</v>
      </c>
      <c r="L69" s="77">
        <f t="shared" si="2"/>
        <v>10</v>
      </c>
      <c r="M69" s="77">
        <f t="shared" si="2"/>
        <v>0</v>
      </c>
      <c r="N69" s="77">
        <f t="shared" si="2"/>
        <v>20</v>
      </c>
      <c r="O69" s="77">
        <f t="shared" si="2"/>
        <v>0</v>
      </c>
      <c r="P69" s="77">
        <f t="shared" si="2"/>
        <v>10</v>
      </c>
      <c r="Q69" s="77">
        <f t="shared" si="2"/>
        <v>0</v>
      </c>
      <c r="R69" s="77">
        <f t="shared" si="2"/>
        <v>0</v>
      </c>
      <c r="S69" s="77">
        <f t="shared" si="2"/>
        <v>10</v>
      </c>
      <c r="T69" s="77">
        <f t="shared" si="2"/>
        <v>10</v>
      </c>
      <c r="U69" s="77">
        <f t="shared" si="2"/>
        <v>0</v>
      </c>
      <c r="V69" s="77">
        <f t="shared" si="2"/>
        <v>27</v>
      </c>
      <c r="W69" s="77">
        <f t="shared" si="2"/>
        <v>10</v>
      </c>
      <c r="X69" s="77">
        <f t="shared" si="2"/>
        <v>0</v>
      </c>
      <c r="Y69" s="77">
        <f t="shared" si="2"/>
        <v>0</v>
      </c>
      <c r="Z69" s="77">
        <f t="shared" si="2"/>
        <v>28</v>
      </c>
      <c r="AA69" s="77">
        <f t="shared" si="2"/>
        <v>0</v>
      </c>
      <c r="AB69" s="77">
        <f t="shared" si="2"/>
        <v>0</v>
      </c>
      <c r="AC69" s="77">
        <f t="shared" si="2"/>
        <v>0</v>
      </c>
      <c r="AD69" s="77">
        <f t="shared" si="2"/>
        <v>20</v>
      </c>
      <c r="AE69" s="77">
        <f t="shared" si="2"/>
        <v>15</v>
      </c>
      <c r="AF69" s="77">
        <f t="shared" si="2"/>
        <v>0</v>
      </c>
      <c r="AG69" s="77">
        <f t="shared" si="2"/>
        <v>0</v>
      </c>
      <c r="AH69" s="77">
        <f t="shared" si="2"/>
        <v>0</v>
      </c>
      <c r="AI69" s="77">
        <f t="shared" si="2"/>
        <v>0</v>
      </c>
      <c r="AJ69" s="138">
        <f t="shared" si="2"/>
        <v>0</v>
      </c>
      <c r="AK69" s="81">
        <f t="shared" si="2"/>
        <v>0</v>
      </c>
      <c r="AL69" s="81">
        <f t="shared" si="2"/>
        <v>0</v>
      </c>
      <c r="AM69" s="80">
        <f t="shared" si="2"/>
        <v>0</v>
      </c>
      <c r="AO69" s="8" t="s">
        <v>31</v>
      </c>
    </row>
    <row r="70" spans="1:41" s="8" customFormat="1" ht="13.5" customHeight="1" thickBot="1" x14ac:dyDescent="0.3">
      <c r="A70" s="219"/>
      <c r="B70" s="220"/>
      <c r="C70" s="221"/>
      <c r="D70" s="336"/>
      <c r="E70" s="338"/>
      <c r="F70" s="340"/>
      <c r="G70" s="342"/>
      <c r="H70" s="338"/>
      <c r="I70" s="338"/>
      <c r="J70" s="338"/>
      <c r="K70" s="338"/>
      <c r="L70" s="198">
        <f>SUM(L69:O69)</f>
        <v>30</v>
      </c>
      <c r="M70" s="199"/>
      <c r="N70" s="199"/>
      <c r="O70" s="346"/>
      <c r="P70" s="198">
        <f>SUM(P69:S69)</f>
        <v>20</v>
      </c>
      <c r="Q70" s="199"/>
      <c r="R70" s="199"/>
      <c r="S70" s="346"/>
      <c r="T70" s="198">
        <f>SUM(T69:W69)</f>
        <v>47</v>
      </c>
      <c r="U70" s="199"/>
      <c r="V70" s="199"/>
      <c r="W70" s="346"/>
      <c r="X70" s="198">
        <f>SUM(X69:AA69)</f>
        <v>28</v>
      </c>
      <c r="Y70" s="199"/>
      <c r="Z70" s="199"/>
      <c r="AA70" s="346"/>
      <c r="AB70" s="198">
        <f>SUM(AB69:AE69)</f>
        <v>35</v>
      </c>
      <c r="AC70" s="199"/>
      <c r="AD70" s="199"/>
      <c r="AE70" s="346"/>
      <c r="AF70" s="198">
        <f>SUM(AF69:AI69)</f>
        <v>0</v>
      </c>
      <c r="AG70" s="199"/>
      <c r="AH70" s="199"/>
      <c r="AI70" s="346"/>
      <c r="AJ70" s="189">
        <f>SUM(AJ69:AM69)</f>
        <v>0</v>
      </c>
      <c r="AK70" s="190"/>
      <c r="AL70" s="190"/>
      <c r="AM70" s="191"/>
      <c r="AO70" s="8">
        <f>SUM(L70:AM70)</f>
        <v>160</v>
      </c>
    </row>
    <row r="71" spans="1:41" s="8" customFormat="1" x14ac:dyDescent="0.25">
      <c r="A71" s="219"/>
      <c r="B71" s="220"/>
      <c r="C71" s="221"/>
      <c r="D71" s="200" t="s">
        <v>30</v>
      </c>
      <c r="E71" s="201"/>
      <c r="F71" s="202"/>
      <c r="G71" s="209" t="s">
        <v>29</v>
      </c>
      <c r="H71" s="210"/>
      <c r="I71" s="210"/>
      <c r="J71" s="210"/>
      <c r="K71" s="211"/>
      <c r="L71" s="319">
        <v>0</v>
      </c>
      <c r="M71" s="320"/>
      <c r="N71" s="320"/>
      <c r="O71" s="321"/>
      <c r="P71" s="319">
        <v>0</v>
      </c>
      <c r="Q71" s="320"/>
      <c r="R71" s="320"/>
      <c r="S71" s="321"/>
      <c r="T71" s="319">
        <v>0</v>
      </c>
      <c r="U71" s="320"/>
      <c r="V71" s="320"/>
      <c r="W71" s="321"/>
      <c r="X71" s="319">
        <v>0</v>
      </c>
      <c r="Y71" s="320"/>
      <c r="Z71" s="320"/>
      <c r="AA71" s="321"/>
      <c r="AB71" s="319">
        <v>0</v>
      </c>
      <c r="AC71" s="320"/>
      <c r="AD71" s="320"/>
      <c r="AE71" s="321"/>
      <c r="AF71" s="319">
        <v>0</v>
      </c>
      <c r="AG71" s="320"/>
      <c r="AH71" s="320"/>
      <c r="AI71" s="321"/>
      <c r="AJ71" s="212"/>
      <c r="AK71" s="213"/>
      <c r="AL71" s="213"/>
      <c r="AM71" s="214"/>
      <c r="AO71" s="8">
        <f>SUM(L71:AM71)</f>
        <v>0</v>
      </c>
    </row>
    <row r="72" spans="1:41" s="8" customFormat="1" x14ac:dyDescent="0.25">
      <c r="A72" s="219"/>
      <c r="B72" s="220"/>
      <c r="C72" s="221"/>
      <c r="D72" s="203"/>
      <c r="E72" s="204"/>
      <c r="F72" s="205"/>
      <c r="G72" s="175" t="s">
        <v>28</v>
      </c>
      <c r="H72" s="176"/>
      <c r="I72" s="176"/>
      <c r="J72" s="176"/>
      <c r="K72" s="177"/>
      <c r="L72" s="369">
        <v>2</v>
      </c>
      <c r="M72" s="370"/>
      <c r="N72" s="370"/>
      <c r="O72" s="371"/>
      <c r="P72" s="369">
        <v>2</v>
      </c>
      <c r="Q72" s="370"/>
      <c r="R72" s="370"/>
      <c r="S72" s="371"/>
      <c r="T72" s="369">
        <v>4</v>
      </c>
      <c r="U72" s="370"/>
      <c r="V72" s="370"/>
      <c r="W72" s="371"/>
      <c r="X72" s="369">
        <v>2</v>
      </c>
      <c r="Y72" s="370"/>
      <c r="Z72" s="370"/>
      <c r="AA72" s="371"/>
      <c r="AB72" s="369">
        <v>2</v>
      </c>
      <c r="AC72" s="370"/>
      <c r="AD72" s="370"/>
      <c r="AE72" s="371"/>
      <c r="AF72" s="369">
        <v>0</v>
      </c>
      <c r="AG72" s="370"/>
      <c r="AH72" s="370"/>
      <c r="AI72" s="371"/>
      <c r="AJ72" s="372"/>
      <c r="AK72" s="373"/>
      <c r="AL72" s="373"/>
      <c r="AM72" s="374"/>
      <c r="AO72" s="8">
        <f>SUM(L72:AM72)</f>
        <v>12</v>
      </c>
    </row>
    <row r="73" spans="1:41" s="8" customFormat="1" ht="13.8" thickBot="1" x14ac:dyDescent="0.3">
      <c r="A73" s="219"/>
      <c r="B73" s="220"/>
      <c r="C73" s="221"/>
      <c r="D73" s="206"/>
      <c r="E73" s="207"/>
      <c r="F73" s="208"/>
      <c r="G73" s="175" t="s">
        <v>27</v>
      </c>
      <c r="H73" s="176"/>
      <c r="I73" s="176"/>
      <c r="J73" s="176"/>
      <c r="K73" s="177"/>
      <c r="L73" s="328">
        <v>4</v>
      </c>
      <c r="M73" s="328"/>
      <c r="N73" s="328"/>
      <c r="O73" s="328"/>
      <c r="P73" s="328">
        <v>4</v>
      </c>
      <c r="Q73" s="328"/>
      <c r="R73" s="328"/>
      <c r="S73" s="328"/>
      <c r="T73" s="328">
        <v>6</v>
      </c>
      <c r="U73" s="328"/>
      <c r="V73" s="328"/>
      <c r="W73" s="328"/>
      <c r="X73" s="328">
        <v>2</v>
      </c>
      <c r="Y73" s="328"/>
      <c r="Z73" s="328"/>
      <c r="AA73" s="328"/>
      <c r="AB73" s="328">
        <v>3</v>
      </c>
      <c r="AC73" s="328"/>
      <c r="AD73" s="328"/>
      <c r="AE73" s="328"/>
      <c r="AF73" s="328">
        <v>0</v>
      </c>
      <c r="AG73" s="328"/>
      <c r="AH73" s="328"/>
      <c r="AI73" s="328"/>
      <c r="AJ73" s="178"/>
      <c r="AK73" s="178"/>
      <c r="AL73" s="178"/>
      <c r="AM73" s="178"/>
      <c r="AO73" s="8">
        <f>SUM(L73:AM73)</f>
        <v>19</v>
      </c>
    </row>
    <row r="74" spans="1:41" s="8" customFormat="1" x14ac:dyDescent="0.25">
      <c r="A74" s="35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4"/>
      <c r="V74" s="31"/>
      <c r="W74" s="31"/>
      <c r="X74" s="31"/>
      <c r="Y74" s="31"/>
      <c r="Z74" s="34"/>
      <c r="AA74" s="33"/>
      <c r="AB74" s="32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0"/>
    </row>
    <row r="75" spans="1:41" s="8" customFormat="1" ht="16.5" customHeight="1" x14ac:dyDescent="0.25">
      <c r="A75" s="29" t="s">
        <v>26</v>
      </c>
      <c r="B75" s="10"/>
      <c r="C75" s="10"/>
      <c r="D75" s="10"/>
      <c r="E75" s="10"/>
      <c r="F75" s="10"/>
      <c r="G75" s="10"/>
      <c r="AA75" s="7"/>
      <c r="AB75" s="13"/>
      <c r="AC75" s="8" t="s">
        <v>25</v>
      </c>
      <c r="AM75" s="7"/>
    </row>
    <row r="76" spans="1:41" s="8" customFormat="1" ht="15" x14ac:dyDescent="0.25">
      <c r="A76" s="17" t="s">
        <v>24</v>
      </c>
      <c r="B76" s="165" t="s">
        <v>218</v>
      </c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6"/>
      <c r="AB76" s="28"/>
      <c r="AC76" s="27" t="s">
        <v>23</v>
      </c>
      <c r="AD76" s="10"/>
      <c r="AE76" s="10"/>
      <c r="AK76" s="26"/>
      <c r="AL76" s="26"/>
      <c r="AM76" s="25"/>
    </row>
    <row r="77" spans="1:41" s="8" customFormat="1" ht="30" customHeight="1" x14ac:dyDescent="0.25">
      <c r="A77" s="17"/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6"/>
      <c r="AB77" s="13"/>
      <c r="AC77" s="11" t="s">
        <v>22</v>
      </c>
      <c r="AD77" s="11"/>
      <c r="AE77" s="11"/>
      <c r="AF77" s="11"/>
      <c r="AG77" s="24"/>
      <c r="AJ77" s="24"/>
      <c r="AK77" s="24"/>
      <c r="AL77" s="24"/>
      <c r="AM77" s="7"/>
    </row>
    <row r="78" spans="1:41" s="8" customFormat="1" ht="15" x14ac:dyDescent="0.25">
      <c r="A78" s="17" t="s">
        <v>21</v>
      </c>
      <c r="B78" s="23" t="s">
        <v>20</v>
      </c>
      <c r="C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0"/>
      <c r="R78" s="10"/>
      <c r="S78" s="10"/>
      <c r="T78" s="10"/>
      <c r="U78" s="10"/>
      <c r="V78" s="10"/>
      <c r="W78" s="10"/>
      <c r="AA78" s="7"/>
      <c r="AB78" s="13"/>
      <c r="AC78" s="11" t="s">
        <v>19</v>
      </c>
      <c r="AD78" s="11" t="s">
        <v>18</v>
      </c>
      <c r="AE78" s="10"/>
      <c r="AF78" s="10"/>
      <c r="AM78" s="22"/>
    </row>
    <row r="79" spans="1:41" s="8" customFormat="1" ht="15" x14ac:dyDescent="0.25">
      <c r="A79" s="17" t="s">
        <v>17</v>
      </c>
      <c r="B79" s="14" t="s">
        <v>16</v>
      </c>
      <c r="C79" s="14"/>
      <c r="D79" s="14"/>
      <c r="E79" s="14"/>
      <c r="F79" s="14"/>
      <c r="G79" s="14"/>
      <c r="H79" s="21"/>
      <c r="I79" s="21"/>
      <c r="J79" s="21"/>
      <c r="K79" s="21"/>
      <c r="L79" s="21"/>
      <c r="M79" s="21"/>
      <c r="N79" s="21"/>
      <c r="O79" s="21"/>
      <c r="P79" s="21"/>
      <c r="Q79" s="20"/>
      <c r="R79" s="20"/>
      <c r="S79" s="20"/>
      <c r="T79" s="20"/>
      <c r="U79" s="20"/>
      <c r="V79" s="20"/>
      <c r="W79" s="20"/>
      <c r="AA79" s="7"/>
      <c r="AB79" s="13"/>
      <c r="AC79" s="11" t="s">
        <v>15</v>
      </c>
      <c r="AD79" s="11" t="s">
        <v>14</v>
      </c>
      <c r="AE79" s="20"/>
      <c r="AF79" s="20"/>
      <c r="AM79" s="7"/>
    </row>
    <row r="80" spans="1:41" s="8" customFormat="1" ht="15" x14ac:dyDescent="0.25">
      <c r="A80" s="17" t="s">
        <v>13</v>
      </c>
      <c r="B80" s="14" t="s">
        <v>12</v>
      </c>
      <c r="C80" s="14"/>
      <c r="D80" s="14"/>
      <c r="E80" s="14"/>
      <c r="F80" s="14"/>
      <c r="G80" s="14"/>
      <c r="H80" s="14"/>
      <c r="I80" s="14"/>
      <c r="J80" s="14"/>
      <c r="K80" s="19"/>
      <c r="L80" s="14"/>
      <c r="M80" s="14"/>
      <c r="N80" s="14"/>
      <c r="O80" s="14"/>
      <c r="P80" s="14"/>
      <c r="Q80" s="10"/>
      <c r="R80" s="10"/>
      <c r="S80" s="10"/>
      <c r="T80" s="10"/>
      <c r="U80" s="10"/>
      <c r="V80" s="10"/>
      <c r="W80" s="10"/>
      <c r="AA80" s="7"/>
      <c r="AB80" s="13"/>
      <c r="AC80" s="11" t="s">
        <v>11</v>
      </c>
      <c r="AD80" s="18" t="s">
        <v>10</v>
      </c>
      <c r="AE80" s="10"/>
      <c r="AF80" s="10"/>
      <c r="AM80" s="7"/>
    </row>
    <row r="81" spans="1:39" s="8" customFormat="1" ht="15" customHeight="1" x14ac:dyDescent="0.25">
      <c r="A81" s="17" t="s">
        <v>9</v>
      </c>
      <c r="B81" s="167" t="s">
        <v>217</v>
      </c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8"/>
      <c r="AB81" s="13"/>
      <c r="AC81" s="11" t="s">
        <v>8</v>
      </c>
      <c r="AD81" s="11" t="s">
        <v>7</v>
      </c>
      <c r="AE81" s="10"/>
      <c r="AF81" s="10"/>
      <c r="AM81" s="7"/>
    </row>
    <row r="82" spans="1:39" s="8" customFormat="1" ht="15" x14ac:dyDescent="0.25">
      <c r="A82" s="15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8"/>
      <c r="AB82" s="13"/>
      <c r="AC82" s="11" t="s">
        <v>6</v>
      </c>
      <c r="AD82" s="11" t="s">
        <v>5</v>
      </c>
      <c r="AE82" s="10"/>
      <c r="AF82" s="10"/>
      <c r="AM82" s="7"/>
    </row>
    <row r="83" spans="1:39" s="8" customFormat="1" ht="15" x14ac:dyDescent="0.25">
      <c r="A83" s="15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0"/>
      <c r="R83" s="10"/>
      <c r="S83" s="10"/>
      <c r="T83" s="10"/>
      <c r="U83" s="10"/>
      <c r="V83" s="10"/>
      <c r="W83" s="10"/>
      <c r="AA83" s="7"/>
      <c r="AB83" s="13"/>
      <c r="AC83" s="16" t="s">
        <v>4</v>
      </c>
      <c r="AD83" s="11" t="s">
        <v>3</v>
      </c>
      <c r="AE83" s="10"/>
      <c r="AF83" s="10"/>
      <c r="AM83" s="7"/>
    </row>
    <row r="84" spans="1:39" s="8" customFormat="1" ht="15" x14ac:dyDescent="0.25">
      <c r="A84" s="1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0"/>
      <c r="R84" s="10"/>
      <c r="S84" s="10"/>
      <c r="T84" s="10"/>
      <c r="U84" s="10"/>
      <c r="V84" s="10"/>
      <c r="W84" s="10"/>
      <c r="AA84" s="7"/>
      <c r="AB84" s="13"/>
      <c r="AC84" s="12"/>
      <c r="AD84" s="11" t="s">
        <v>2</v>
      </c>
      <c r="AF84" s="10"/>
      <c r="AG84" s="9"/>
      <c r="AH84" s="8" t="s">
        <v>1</v>
      </c>
      <c r="AM84" s="7"/>
    </row>
    <row r="85" spans="1:39" s="8" customFormat="1" ht="14.4" thickBot="1" x14ac:dyDescent="0.3">
      <c r="A85" s="6"/>
      <c r="B85" s="4"/>
      <c r="C85" s="4"/>
      <c r="D85" s="4"/>
      <c r="E85" s="5"/>
      <c r="F85" s="5"/>
      <c r="G85" s="5"/>
      <c r="H85" s="5"/>
      <c r="I85" s="5"/>
      <c r="J85" s="5"/>
      <c r="K85" s="4"/>
      <c r="L85" s="4"/>
      <c r="M85" s="4"/>
      <c r="N85" s="4"/>
      <c r="O85" s="4"/>
      <c r="P85" s="4"/>
      <c r="Q85" s="4"/>
      <c r="R85" s="4"/>
      <c r="S85" s="4"/>
      <c r="T85" s="4"/>
      <c r="U85" s="3"/>
      <c r="V85" s="3"/>
      <c r="W85" s="3"/>
      <c r="X85" s="3"/>
      <c r="Y85" s="3"/>
      <c r="Z85" s="3"/>
      <c r="AA85" s="2"/>
      <c r="AB85" s="169" t="s">
        <v>189</v>
      </c>
      <c r="AC85" s="366"/>
      <c r="AD85" s="170"/>
      <c r="AE85" s="170"/>
      <c r="AF85" s="170"/>
      <c r="AG85" s="170"/>
      <c r="AH85" s="170"/>
      <c r="AI85" s="170"/>
      <c r="AJ85" s="170"/>
      <c r="AK85" s="170"/>
      <c r="AL85" s="170"/>
      <c r="AM85" s="171"/>
    </row>
    <row r="86" spans="1:39" s="8" customFormat="1" ht="24.9" customHeight="1" x14ac:dyDescent="0.25">
      <c r="A86" s="263"/>
      <c r="B86" s="264"/>
      <c r="C86" s="265"/>
      <c r="D86" s="266" t="s">
        <v>85</v>
      </c>
      <c r="E86" s="267"/>
      <c r="F86" s="267"/>
      <c r="G86" s="267"/>
      <c r="H86" s="267"/>
      <c r="I86" s="267"/>
      <c r="J86" s="267"/>
      <c r="K86" s="267"/>
      <c r="L86" s="267"/>
      <c r="M86" s="267"/>
      <c r="N86" s="267"/>
      <c r="O86" s="267"/>
      <c r="P86" s="267"/>
      <c r="Q86" s="267"/>
      <c r="R86" s="267"/>
      <c r="S86" s="267"/>
      <c r="T86" s="267"/>
      <c r="U86" s="267"/>
      <c r="V86" s="267"/>
      <c r="W86" s="267"/>
      <c r="X86" s="267"/>
      <c r="Y86" s="267"/>
      <c r="Z86" s="267"/>
      <c r="AA86" s="367"/>
      <c r="AB86" s="274" t="s">
        <v>174</v>
      </c>
      <c r="AC86" s="201"/>
      <c r="AD86" s="201"/>
      <c r="AE86" s="201"/>
      <c r="AF86" s="201"/>
      <c r="AG86" s="201"/>
      <c r="AH86" s="201"/>
      <c r="AI86" s="201"/>
      <c r="AJ86" s="201"/>
      <c r="AK86" s="201"/>
      <c r="AL86" s="201"/>
      <c r="AM86" s="275"/>
    </row>
    <row r="87" spans="1:39" s="8" customFormat="1" ht="24.9" customHeight="1" x14ac:dyDescent="0.25">
      <c r="A87" s="276" t="s">
        <v>84</v>
      </c>
      <c r="B87" s="279"/>
      <c r="C87" s="280"/>
      <c r="D87" s="270"/>
      <c r="E87" s="271"/>
      <c r="F87" s="271"/>
      <c r="G87" s="271"/>
      <c r="H87" s="271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271"/>
      <c r="U87" s="271"/>
      <c r="V87" s="271"/>
      <c r="W87" s="271"/>
      <c r="X87" s="271"/>
      <c r="Y87" s="271"/>
      <c r="Z87" s="271"/>
      <c r="AA87" s="368"/>
      <c r="AB87" s="276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78"/>
    </row>
    <row r="88" spans="1:39" s="8" customFormat="1" ht="15.9" customHeight="1" x14ac:dyDescent="0.25">
      <c r="A88" s="276"/>
      <c r="B88" s="204"/>
      <c r="C88" s="277"/>
      <c r="D88" s="23" t="s">
        <v>83</v>
      </c>
      <c r="E88" s="75"/>
      <c r="F88" s="75"/>
      <c r="G88" s="75"/>
      <c r="H88" s="75"/>
      <c r="I88" s="71" t="str">
        <f>(D9)</f>
        <v>PROFIL PRAKTYCZNY</v>
      </c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AB88" s="276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78"/>
    </row>
    <row r="89" spans="1:39" s="8" customFormat="1" ht="15.9" customHeight="1" x14ac:dyDescent="0.25">
      <c r="A89" s="276"/>
      <c r="B89" s="279"/>
      <c r="C89" s="280"/>
      <c r="D89" s="23" t="s">
        <v>82</v>
      </c>
      <c r="E89" s="74"/>
      <c r="F89" s="74"/>
      <c r="G89" s="74"/>
      <c r="H89" s="74"/>
      <c r="I89" s="71" t="str">
        <f>(D10)</f>
        <v>STUDIA PIERWSZEGO STOPNIA (3-letnie, licencjackie)</v>
      </c>
      <c r="J89" s="14"/>
      <c r="K89" s="74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23"/>
      <c r="W89" s="23"/>
      <c r="X89" s="14"/>
      <c r="Y89" s="23"/>
      <c r="Z89" s="23"/>
      <c r="AA89" s="23"/>
      <c r="AB89" s="281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3"/>
    </row>
    <row r="90" spans="1:39" s="8" customFormat="1" ht="15.9" customHeight="1" x14ac:dyDescent="0.25">
      <c r="A90" s="284" t="s">
        <v>81</v>
      </c>
      <c r="B90" s="279"/>
      <c r="C90" s="280"/>
      <c r="D90" s="23" t="s">
        <v>80</v>
      </c>
      <c r="E90" s="74"/>
      <c r="F90" s="74"/>
      <c r="G90" s="23"/>
      <c r="H90" s="23"/>
      <c r="I90" s="71" t="str">
        <f>(D11)</f>
        <v>STUDIA NIESTACJONARNE</v>
      </c>
      <c r="J90" s="14"/>
      <c r="K90" s="71"/>
      <c r="L90" s="71"/>
      <c r="M90" s="26"/>
      <c r="N90" s="74"/>
      <c r="O90" s="71"/>
      <c r="P90" s="71"/>
      <c r="Q90" s="71"/>
      <c r="R90" s="71"/>
      <c r="S90" s="71"/>
      <c r="T90" s="71"/>
      <c r="U90" s="71"/>
      <c r="V90" s="23"/>
      <c r="W90" s="23"/>
      <c r="X90" s="14"/>
      <c r="Y90" s="73"/>
      <c r="Z90" s="73"/>
      <c r="AA90" s="73"/>
      <c r="AB90" s="281" t="s">
        <v>79</v>
      </c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3"/>
    </row>
    <row r="91" spans="1:39" s="8" customFormat="1" ht="15.9" customHeight="1" x14ac:dyDescent="0.25">
      <c r="A91" s="281" t="s">
        <v>78</v>
      </c>
      <c r="B91" s="282"/>
      <c r="C91" s="285"/>
      <c r="D91" s="23" t="s">
        <v>77</v>
      </c>
      <c r="E91" s="23"/>
      <c r="F91" s="23"/>
      <c r="G91" s="23"/>
      <c r="H91" s="23"/>
      <c r="I91" s="71" t="str">
        <f>(D8)</f>
        <v>FINANSE I RACHUNKOWOŚĆ</v>
      </c>
      <c r="J91" s="14"/>
      <c r="K91" s="71"/>
      <c r="L91" s="71"/>
      <c r="M91" s="71"/>
      <c r="N91" s="74"/>
      <c r="O91" s="71"/>
      <c r="P91" s="71"/>
      <c r="Q91" s="71"/>
      <c r="R91" s="71"/>
      <c r="S91" s="71"/>
      <c r="T91" s="71"/>
      <c r="U91" s="71"/>
      <c r="V91" s="23"/>
      <c r="W91" s="23"/>
      <c r="X91" s="14"/>
      <c r="Y91" s="73"/>
      <c r="Z91" s="73"/>
      <c r="AA91" s="73"/>
      <c r="AB91" s="281" t="s">
        <v>76</v>
      </c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3"/>
    </row>
    <row r="92" spans="1:39" s="8" customFormat="1" ht="15.9" customHeight="1" x14ac:dyDescent="0.25">
      <c r="A92" s="284" t="s">
        <v>75</v>
      </c>
      <c r="B92" s="279"/>
      <c r="C92" s="280"/>
      <c r="D92" s="72" t="s">
        <v>74</v>
      </c>
      <c r="E92" s="23"/>
      <c r="F92" s="23"/>
      <c r="G92" s="23"/>
      <c r="H92" s="23"/>
      <c r="I92" s="71" t="s">
        <v>134</v>
      </c>
      <c r="J92" s="14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23"/>
      <c r="W92" s="23"/>
      <c r="X92" s="14"/>
      <c r="Y92" s="23"/>
      <c r="Z92" s="23"/>
      <c r="AA92" s="23"/>
      <c r="AB92" s="284"/>
      <c r="AC92" s="279"/>
      <c r="AD92" s="279"/>
      <c r="AE92" s="279"/>
      <c r="AF92" s="279"/>
      <c r="AG92" s="279"/>
      <c r="AH92" s="279"/>
      <c r="AI92" s="279"/>
      <c r="AJ92" s="279"/>
      <c r="AK92" s="279"/>
      <c r="AL92" s="279"/>
      <c r="AM92" s="286"/>
    </row>
    <row r="93" spans="1:39" s="8" customFormat="1" ht="15.9" customHeight="1" x14ac:dyDescent="0.25">
      <c r="A93" s="121"/>
      <c r="B93" s="19"/>
      <c r="C93" s="122"/>
      <c r="D93" s="72"/>
      <c r="E93" s="23"/>
      <c r="F93" s="23"/>
      <c r="G93" s="23"/>
      <c r="H93" s="23"/>
      <c r="I93" s="26" t="s">
        <v>122</v>
      </c>
      <c r="J93" s="14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23"/>
      <c r="W93" s="23"/>
      <c r="X93" s="14"/>
      <c r="Y93" s="23"/>
      <c r="Z93" s="23"/>
      <c r="AA93" s="23"/>
      <c r="AB93" s="121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20"/>
    </row>
    <row r="94" spans="1:39" s="8" customFormat="1" ht="15.9" customHeight="1" x14ac:dyDescent="0.25">
      <c r="A94" s="121"/>
      <c r="B94" s="19"/>
      <c r="C94" s="122"/>
      <c r="D94" s="72"/>
      <c r="E94" s="23"/>
      <c r="F94" s="23"/>
      <c r="G94" s="23"/>
      <c r="H94" s="23"/>
      <c r="I94" s="26" t="s">
        <v>109</v>
      </c>
      <c r="J94" s="14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23"/>
      <c r="W94" s="23"/>
      <c r="X94" s="14"/>
      <c r="Y94" s="23"/>
      <c r="Z94" s="23"/>
      <c r="AA94" s="23"/>
      <c r="AB94" s="121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20"/>
    </row>
    <row r="95" spans="1:39" s="8" customFormat="1" ht="15.9" customHeight="1" x14ac:dyDescent="0.25">
      <c r="A95" s="284"/>
      <c r="B95" s="279"/>
      <c r="C95" s="280"/>
      <c r="D95" s="72"/>
      <c r="E95" s="23"/>
      <c r="F95" s="23"/>
      <c r="G95" s="23"/>
      <c r="H95" s="23"/>
      <c r="I95" s="26" t="s">
        <v>97</v>
      </c>
      <c r="J95" s="14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23"/>
      <c r="W95" s="23"/>
      <c r="X95" s="14"/>
      <c r="Y95" s="23"/>
      <c r="Z95" s="23"/>
      <c r="AA95" s="23"/>
      <c r="AB95" s="284"/>
      <c r="AC95" s="279"/>
      <c r="AD95" s="279"/>
      <c r="AE95" s="279"/>
      <c r="AF95" s="279"/>
      <c r="AG95" s="279"/>
      <c r="AH95" s="279"/>
      <c r="AI95" s="279"/>
      <c r="AJ95" s="279"/>
      <c r="AK95" s="279"/>
      <c r="AL95" s="279"/>
      <c r="AM95" s="286"/>
    </row>
    <row r="96" spans="1:39" s="8" customFormat="1" ht="15.9" customHeight="1" x14ac:dyDescent="0.25">
      <c r="A96" s="284"/>
      <c r="B96" s="279"/>
      <c r="C96" s="280"/>
      <c r="D96" s="72"/>
      <c r="E96" s="23"/>
      <c r="F96" s="23"/>
      <c r="G96" s="23"/>
      <c r="H96" s="23"/>
      <c r="I96" s="71" t="s">
        <v>73</v>
      </c>
      <c r="J96" s="14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23"/>
      <c r="W96" s="23"/>
      <c r="X96" s="14"/>
      <c r="Y96" s="23"/>
      <c r="Z96" s="23"/>
      <c r="AA96" s="23"/>
      <c r="AB96" s="284"/>
      <c r="AC96" s="279"/>
      <c r="AD96" s="279"/>
      <c r="AE96" s="279"/>
      <c r="AF96" s="279"/>
      <c r="AG96" s="279"/>
      <c r="AH96" s="279"/>
      <c r="AI96" s="279"/>
      <c r="AJ96" s="279"/>
      <c r="AK96" s="279"/>
      <c r="AL96" s="279"/>
      <c r="AM96" s="286"/>
    </row>
    <row r="97" spans="1:39" s="8" customFormat="1" ht="15.9" customHeight="1" thickBot="1" x14ac:dyDescent="0.3">
      <c r="A97" s="287"/>
      <c r="B97" s="288"/>
      <c r="C97" s="289"/>
      <c r="D97" s="290"/>
      <c r="E97" s="288"/>
      <c r="F97" s="288"/>
      <c r="G97" s="288"/>
      <c r="H97" s="288"/>
      <c r="I97" s="288"/>
      <c r="J97" s="288"/>
      <c r="K97" s="288"/>
      <c r="L97" s="288"/>
      <c r="M97" s="288"/>
      <c r="N97" s="288"/>
      <c r="O97" s="288"/>
      <c r="P97" s="288"/>
      <c r="Q97" s="288"/>
      <c r="R97" s="288"/>
      <c r="S97" s="288"/>
      <c r="T97" s="288"/>
      <c r="U97" s="288"/>
      <c r="V97" s="288"/>
      <c r="W97" s="288"/>
      <c r="X97" s="288"/>
      <c r="Y97" s="288"/>
      <c r="Z97" s="288"/>
      <c r="AA97" s="291"/>
      <c r="AB97" s="292"/>
      <c r="AC97" s="293"/>
      <c r="AD97" s="293"/>
      <c r="AE97" s="293"/>
      <c r="AF97" s="293"/>
      <c r="AG97" s="293"/>
      <c r="AH97" s="293"/>
      <c r="AI97" s="293"/>
      <c r="AJ97" s="293"/>
      <c r="AK97" s="293"/>
      <c r="AL97" s="293"/>
      <c r="AM97" s="294"/>
    </row>
    <row r="98" spans="1:39" s="8" customFormat="1" ht="6" customHeight="1" thickBot="1" x14ac:dyDescent="0.3">
      <c r="A98" s="137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68"/>
      <c r="AM98" s="136"/>
    </row>
    <row r="99" spans="1:39" s="8" customFormat="1" x14ac:dyDescent="0.25">
      <c r="A99" s="295" t="s">
        <v>72</v>
      </c>
      <c r="B99" s="298" t="s">
        <v>71</v>
      </c>
      <c r="C99" s="299"/>
      <c r="D99" s="359" t="s">
        <v>70</v>
      </c>
      <c r="E99" s="360"/>
      <c r="F99" s="361"/>
      <c r="G99" s="218" t="s">
        <v>69</v>
      </c>
      <c r="H99" s="210"/>
      <c r="I99" s="210"/>
      <c r="J99" s="210"/>
      <c r="K99" s="210"/>
      <c r="L99" s="218" t="s">
        <v>68</v>
      </c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1"/>
    </row>
    <row r="100" spans="1:39" s="8" customFormat="1" x14ac:dyDescent="0.25">
      <c r="A100" s="296"/>
      <c r="B100" s="300"/>
      <c r="C100" s="301"/>
      <c r="D100" s="362"/>
      <c r="E100" s="363"/>
      <c r="F100" s="364"/>
      <c r="G100" s="365" t="s">
        <v>44</v>
      </c>
      <c r="H100" s="229" t="s">
        <v>67</v>
      </c>
      <c r="I100" s="229"/>
      <c r="J100" s="229"/>
      <c r="K100" s="253"/>
      <c r="L100" s="215" t="s">
        <v>42</v>
      </c>
      <c r="M100" s="216"/>
      <c r="N100" s="216"/>
      <c r="O100" s="217"/>
      <c r="P100" s="215" t="s">
        <v>41</v>
      </c>
      <c r="Q100" s="216"/>
      <c r="R100" s="216"/>
      <c r="S100" s="217"/>
      <c r="T100" s="215" t="s">
        <v>40</v>
      </c>
      <c r="U100" s="216"/>
      <c r="V100" s="216"/>
      <c r="W100" s="217"/>
      <c r="X100" s="215" t="s">
        <v>39</v>
      </c>
      <c r="Y100" s="216"/>
      <c r="Z100" s="216"/>
      <c r="AA100" s="217"/>
      <c r="AB100" s="215" t="s">
        <v>38</v>
      </c>
      <c r="AC100" s="216"/>
      <c r="AD100" s="216"/>
      <c r="AE100" s="217"/>
      <c r="AF100" s="215" t="s">
        <v>37</v>
      </c>
      <c r="AG100" s="216"/>
      <c r="AH100" s="216"/>
      <c r="AI100" s="217"/>
      <c r="AJ100" s="231" t="s">
        <v>36</v>
      </c>
      <c r="AK100" s="232"/>
      <c r="AL100" s="232"/>
      <c r="AM100" s="233"/>
    </row>
    <row r="101" spans="1:39" s="8" customFormat="1" ht="12.75" customHeight="1" x14ac:dyDescent="0.25">
      <c r="A101" s="296"/>
      <c r="B101" s="300"/>
      <c r="C101" s="301"/>
      <c r="D101" s="223" t="s">
        <v>46</v>
      </c>
      <c r="E101" s="183" t="s">
        <v>45</v>
      </c>
      <c r="F101" s="185" t="s">
        <v>27</v>
      </c>
      <c r="G101" s="227"/>
      <c r="H101" s="229" t="s">
        <v>35</v>
      </c>
      <c r="I101" s="229" t="s">
        <v>34</v>
      </c>
      <c r="J101" s="229" t="s">
        <v>11</v>
      </c>
      <c r="K101" s="253" t="s">
        <v>66</v>
      </c>
      <c r="L101" s="260" t="s">
        <v>65</v>
      </c>
      <c r="M101" s="261"/>
      <c r="N101" s="261"/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  <c r="AC101" s="261"/>
      <c r="AD101" s="261"/>
      <c r="AE101" s="261"/>
      <c r="AF101" s="261"/>
      <c r="AG101" s="261"/>
      <c r="AH101" s="261"/>
      <c r="AI101" s="261"/>
      <c r="AJ101" s="261"/>
      <c r="AK101" s="261"/>
      <c r="AL101" s="261"/>
      <c r="AM101" s="262"/>
    </row>
    <row r="102" spans="1:39" s="8" customFormat="1" x14ac:dyDescent="0.25">
      <c r="A102" s="296"/>
      <c r="B102" s="300"/>
      <c r="C102" s="301"/>
      <c r="D102" s="223"/>
      <c r="E102" s="225"/>
      <c r="F102" s="226"/>
      <c r="G102" s="227"/>
      <c r="H102" s="229"/>
      <c r="I102" s="229"/>
      <c r="J102" s="229"/>
      <c r="K102" s="253"/>
      <c r="L102" s="187" t="s">
        <v>35</v>
      </c>
      <c r="M102" s="181" t="s">
        <v>34</v>
      </c>
      <c r="N102" s="183" t="s">
        <v>33</v>
      </c>
      <c r="O102" s="185" t="s">
        <v>64</v>
      </c>
      <c r="P102" s="187" t="s">
        <v>35</v>
      </c>
      <c r="Q102" s="181" t="s">
        <v>34</v>
      </c>
      <c r="R102" s="183" t="s">
        <v>33</v>
      </c>
      <c r="S102" s="185" t="s">
        <v>64</v>
      </c>
      <c r="T102" s="187" t="s">
        <v>35</v>
      </c>
      <c r="U102" s="181" t="s">
        <v>34</v>
      </c>
      <c r="V102" s="183" t="s">
        <v>33</v>
      </c>
      <c r="W102" s="185" t="s">
        <v>64</v>
      </c>
      <c r="X102" s="187" t="s">
        <v>35</v>
      </c>
      <c r="Y102" s="181" t="s">
        <v>34</v>
      </c>
      <c r="Z102" s="183" t="s">
        <v>33</v>
      </c>
      <c r="AA102" s="185" t="s">
        <v>64</v>
      </c>
      <c r="AB102" s="187" t="s">
        <v>35</v>
      </c>
      <c r="AC102" s="181" t="s">
        <v>34</v>
      </c>
      <c r="AD102" s="183" t="s">
        <v>33</v>
      </c>
      <c r="AE102" s="185" t="s">
        <v>64</v>
      </c>
      <c r="AF102" s="187" t="s">
        <v>35</v>
      </c>
      <c r="AG102" s="181" t="s">
        <v>34</v>
      </c>
      <c r="AH102" s="183" t="s">
        <v>33</v>
      </c>
      <c r="AI102" s="185" t="s">
        <v>64</v>
      </c>
      <c r="AJ102" s="196" t="s">
        <v>35</v>
      </c>
      <c r="AK102" s="179" t="s">
        <v>34</v>
      </c>
      <c r="AL102" s="234" t="s">
        <v>33</v>
      </c>
      <c r="AM102" s="192" t="s">
        <v>32</v>
      </c>
    </row>
    <row r="103" spans="1:39" s="8" customFormat="1" ht="13.8" thickBot="1" x14ac:dyDescent="0.3">
      <c r="A103" s="297"/>
      <c r="B103" s="302"/>
      <c r="C103" s="303"/>
      <c r="D103" s="224"/>
      <c r="E103" s="184"/>
      <c r="F103" s="186"/>
      <c r="G103" s="228"/>
      <c r="H103" s="230"/>
      <c r="I103" s="230"/>
      <c r="J103" s="230"/>
      <c r="K103" s="254"/>
      <c r="L103" s="188"/>
      <c r="M103" s="182"/>
      <c r="N103" s="184"/>
      <c r="O103" s="186"/>
      <c r="P103" s="188"/>
      <c r="Q103" s="182"/>
      <c r="R103" s="184"/>
      <c r="S103" s="186"/>
      <c r="T103" s="188"/>
      <c r="U103" s="182"/>
      <c r="V103" s="184"/>
      <c r="W103" s="186"/>
      <c r="X103" s="188"/>
      <c r="Y103" s="182"/>
      <c r="Z103" s="184"/>
      <c r="AA103" s="186"/>
      <c r="AB103" s="188"/>
      <c r="AC103" s="182"/>
      <c r="AD103" s="184"/>
      <c r="AE103" s="186"/>
      <c r="AF103" s="188"/>
      <c r="AG103" s="182"/>
      <c r="AH103" s="184"/>
      <c r="AI103" s="186"/>
      <c r="AJ103" s="197"/>
      <c r="AK103" s="180"/>
      <c r="AL103" s="235"/>
      <c r="AM103" s="193"/>
    </row>
    <row r="104" spans="1:39" s="14" customFormat="1" ht="18" customHeight="1" thickBot="1" x14ac:dyDescent="0.3">
      <c r="A104" s="66" t="s">
        <v>188</v>
      </c>
      <c r="B104" s="324" t="s">
        <v>187</v>
      </c>
      <c r="C104" s="324"/>
      <c r="D104" s="354"/>
      <c r="E104" s="355"/>
      <c r="F104" s="135"/>
      <c r="G104" s="134"/>
      <c r="H104" s="356"/>
      <c r="I104" s="356"/>
      <c r="J104" s="356"/>
      <c r="K104" s="356"/>
      <c r="L104" s="357"/>
      <c r="M104" s="357"/>
      <c r="N104" s="357"/>
      <c r="O104" s="357"/>
      <c r="P104" s="357"/>
      <c r="Q104" s="357"/>
      <c r="R104" s="357"/>
      <c r="S104" s="357"/>
      <c r="T104" s="357"/>
      <c r="U104" s="357"/>
      <c r="V104" s="357"/>
      <c r="W104" s="357"/>
      <c r="X104" s="357"/>
      <c r="Y104" s="357"/>
      <c r="Z104" s="357"/>
      <c r="AA104" s="357"/>
      <c r="AB104" s="357"/>
      <c r="AC104" s="357"/>
      <c r="AD104" s="357"/>
      <c r="AE104" s="357"/>
      <c r="AF104" s="357"/>
      <c r="AG104" s="357"/>
      <c r="AH104" s="357"/>
      <c r="AI104" s="357"/>
      <c r="AJ104" s="357"/>
      <c r="AK104" s="357"/>
      <c r="AL104" s="357"/>
      <c r="AM104" s="358"/>
    </row>
    <row r="105" spans="1:39" s="8" customFormat="1" ht="18" customHeight="1" x14ac:dyDescent="0.25">
      <c r="A105" s="114" t="s">
        <v>24</v>
      </c>
      <c r="B105" s="329" t="s">
        <v>186</v>
      </c>
      <c r="C105" s="330"/>
      <c r="D105" s="130">
        <v>1</v>
      </c>
      <c r="E105" s="129">
        <v>1</v>
      </c>
      <c r="F105" s="113">
        <v>5</v>
      </c>
      <c r="G105" s="126">
        <f t="shared" ref="G105:G114" si="3">SUM(H105:K105)</f>
        <v>35</v>
      </c>
      <c r="H105" s="125">
        <f>L105+P105+T105+X105+AB105+AF105+AJ105</f>
        <v>15</v>
      </c>
      <c r="I105" s="125">
        <f>M105+Q105+U105+Y105+AC105+AG105+AK105</f>
        <v>20</v>
      </c>
      <c r="J105" s="125"/>
      <c r="K105" s="125"/>
      <c r="L105" s="155">
        <v>15</v>
      </c>
      <c r="M105" s="59">
        <v>20</v>
      </c>
      <c r="N105" s="59"/>
      <c r="O105" s="113"/>
      <c r="P105" s="133"/>
      <c r="Q105" s="59"/>
      <c r="R105" s="59"/>
      <c r="S105" s="113"/>
      <c r="T105" s="133"/>
      <c r="U105" s="125"/>
      <c r="V105" s="125"/>
      <c r="W105" s="108"/>
      <c r="X105" s="126"/>
      <c r="Y105" s="125"/>
      <c r="Z105" s="125"/>
      <c r="AA105" s="108"/>
      <c r="AB105" s="126"/>
      <c r="AC105" s="125"/>
      <c r="AD105" s="125"/>
      <c r="AE105" s="108"/>
      <c r="AF105" s="126"/>
      <c r="AG105" s="125"/>
      <c r="AH105" s="125"/>
      <c r="AI105" s="108"/>
      <c r="AJ105" s="132"/>
      <c r="AK105" s="131"/>
      <c r="AL105" s="131"/>
      <c r="AM105" s="105"/>
    </row>
    <row r="106" spans="1:39" s="8" customFormat="1" ht="18" customHeight="1" x14ac:dyDescent="0.25">
      <c r="A106" s="52" t="s">
        <v>21</v>
      </c>
      <c r="B106" s="331" t="s">
        <v>185</v>
      </c>
      <c r="C106" s="332"/>
      <c r="D106" s="130"/>
      <c r="E106" s="129">
        <v>1</v>
      </c>
      <c r="F106" s="49">
        <v>2</v>
      </c>
      <c r="G106" s="126">
        <f t="shared" si="3"/>
        <v>10</v>
      </c>
      <c r="H106" s="125">
        <f t="shared" ref="H106:H114" si="4">L106+P106+T106+X106+AB106+AF106+AJ106</f>
        <v>10</v>
      </c>
      <c r="I106" s="125"/>
      <c r="J106" s="125"/>
      <c r="K106" s="125"/>
      <c r="L106" s="52">
        <v>10</v>
      </c>
      <c r="M106" s="50"/>
      <c r="N106" s="50"/>
      <c r="O106" s="49"/>
      <c r="P106" s="51"/>
      <c r="Q106" s="50"/>
      <c r="R106" s="50"/>
      <c r="S106" s="49"/>
      <c r="T106" s="51"/>
      <c r="U106" s="88"/>
      <c r="V106" s="88"/>
      <c r="W106" s="87"/>
      <c r="X106" s="89"/>
      <c r="Y106" s="88"/>
      <c r="Z106" s="88"/>
      <c r="AA106" s="87"/>
      <c r="AB106" s="89"/>
      <c r="AC106" s="88"/>
      <c r="AD106" s="88"/>
      <c r="AE106" s="87"/>
      <c r="AF106" s="89"/>
      <c r="AG106" s="88"/>
      <c r="AH106" s="88"/>
      <c r="AI106" s="87"/>
      <c r="AJ106" s="48"/>
      <c r="AK106" s="47"/>
      <c r="AL106" s="47"/>
      <c r="AM106" s="46"/>
    </row>
    <row r="107" spans="1:39" s="8" customFormat="1" ht="18" customHeight="1" x14ac:dyDescent="0.25">
      <c r="A107" s="52" t="s">
        <v>17</v>
      </c>
      <c r="B107" s="331" t="s">
        <v>184</v>
      </c>
      <c r="C107" s="332"/>
      <c r="D107" s="127">
        <v>1</v>
      </c>
      <c r="E107" s="99">
        <v>1</v>
      </c>
      <c r="F107" s="49">
        <v>4</v>
      </c>
      <c r="G107" s="126">
        <f t="shared" si="3"/>
        <v>30</v>
      </c>
      <c r="H107" s="125">
        <f t="shared" si="4"/>
        <v>10</v>
      </c>
      <c r="I107" s="125">
        <f t="shared" ref="I107:I112" si="5">M107+Q107+U107+Y107+AC107+AG107+AK107</f>
        <v>20</v>
      </c>
      <c r="J107" s="125"/>
      <c r="K107" s="125"/>
      <c r="L107" s="156">
        <v>10</v>
      </c>
      <c r="M107" s="50">
        <v>20</v>
      </c>
      <c r="N107" s="50"/>
      <c r="O107" s="49"/>
      <c r="P107" s="51"/>
      <c r="Q107" s="50"/>
      <c r="R107" s="50"/>
      <c r="S107" s="49"/>
      <c r="T107" s="51"/>
      <c r="U107" s="88"/>
      <c r="V107" s="88"/>
      <c r="W107" s="87"/>
      <c r="X107" s="89"/>
      <c r="Y107" s="88"/>
      <c r="Z107" s="88"/>
      <c r="AA107" s="87"/>
      <c r="AB107" s="89"/>
      <c r="AC107" s="88"/>
      <c r="AD107" s="88"/>
      <c r="AE107" s="87"/>
      <c r="AF107" s="89"/>
      <c r="AG107" s="88"/>
      <c r="AH107" s="88"/>
      <c r="AI107" s="87"/>
      <c r="AJ107" s="48"/>
      <c r="AK107" s="47"/>
      <c r="AL107" s="47"/>
      <c r="AM107" s="46"/>
    </row>
    <row r="108" spans="1:39" s="8" customFormat="1" ht="18" customHeight="1" x14ac:dyDescent="0.25">
      <c r="A108" s="52" t="s">
        <v>13</v>
      </c>
      <c r="B108" s="331" t="s">
        <v>183</v>
      </c>
      <c r="C108" s="332"/>
      <c r="D108" s="92">
        <v>1</v>
      </c>
      <c r="E108" s="99">
        <v>1</v>
      </c>
      <c r="F108" s="49">
        <v>5</v>
      </c>
      <c r="G108" s="126">
        <f t="shared" si="3"/>
        <v>35</v>
      </c>
      <c r="H108" s="125">
        <f t="shared" si="4"/>
        <v>15</v>
      </c>
      <c r="I108" s="125">
        <f t="shared" si="5"/>
        <v>20</v>
      </c>
      <c r="J108" s="125"/>
      <c r="K108" s="125"/>
      <c r="L108" s="156">
        <v>15</v>
      </c>
      <c r="M108" s="50">
        <v>20</v>
      </c>
      <c r="N108" s="50"/>
      <c r="O108" s="49"/>
      <c r="P108" s="51"/>
      <c r="Q108" s="50"/>
      <c r="R108" s="50"/>
      <c r="S108" s="49"/>
      <c r="T108" s="51"/>
      <c r="U108" s="88"/>
      <c r="V108" s="88"/>
      <c r="W108" s="87"/>
      <c r="X108" s="89"/>
      <c r="Y108" s="88"/>
      <c r="Z108" s="88"/>
      <c r="AA108" s="87"/>
      <c r="AB108" s="89"/>
      <c r="AC108" s="88"/>
      <c r="AD108" s="88"/>
      <c r="AE108" s="87"/>
      <c r="AF108" s="89"/>
      <c r="AG108" s="88"/>
      <c r="AH108" s="88"/>
      <c r="AI108" s="87"/>
      <c r="AJ108" s="48"/>
      <c r="AK108" s="47"/>
      <c r="AL108" s="47"/>
      <c r="AM108" s="46"/>
    </row>
    <row r="109" spans="1:39" s="8" customFormat="1" ht="18" customHeight="1" x14ac:dyDescent="0.25">
      <c r="A109" s="52" t="s">
        <v>9</v>
      </c>
      <c r="B109" s="331" t="s">
        <v>182</v>
      </c>
      <c r="C109" s="332"/>
      <c r="D109" s="92">
        <v>1</v>
      </c>
      <c r="E109" s="91">
        <v>1</v>
      </c>
      <c r="F109" s="49">
        <v>5</v>
      </c>
      <c r="G109" s="126">
        <f t="shared" si="3"/>
        <v>35</v>
      </c>
      <c r="H109" s="125">
        <f t="shared" si="4"/>
        <v>15</v>
      </c>
      <c r="I109" s="125">
        <f t="shared" si="5"/>
        <v>20</v>
      </c>
      <c r="J109" s="125"/>
      <c r="K109" s="125"/>
      <c r="L109" s="156">
        <v>15</v>
      </c>
      <c r="M109" s="50">
        <v>20</v>
      </c>
      <c r="N109" s="50"/>
      <c r="O109" s="49"/>
      <c r="P109" s="51"/>
      <c r="Q109" s="50"/>
      <c r="R109" s="50"/>
      <c r="S109" s="49"/>
      <c r="T109" s="51"/>
      <c r="U109" s="88"/>
      <c r="V109" s="88"/>
      <c r="W109" s="87"/>
      <c r="X109" s="89"/>
      <c r="Y109" s="88"/>
      <c r="Z109" s="88"/>
      <c r="AA109" s="87"/>
      <c r="AB109" s="89"/>
      <c r="AC109" s="88"/>
      <c r="AD109" s="88"/>
      <c r="AE109" s="87"/>
      <c r="AF109" s="89"/>
      <c r="AG109" s="88"/>
      <c r="AH109" s="88"/>
      <c r="AI109" s="87"/>
      <c r="AJ109" s="48"/>
      <c r="AK109" s="47"/>
      <c r="AL109" s="47"/>
      <c r="AM109" s="46"/>
    </row>
    <row r="110" spans="1:39" s="8" customFormat="1" ht="18" customHeight="1" x14ac:dyDescent="0.25">
      <c r="A110" s="52" t="s">
        <v>56</v>
      </c>
      <c r="B110" s="331" t="s">
        <v>181</v>
      </c>
      <c r="C110" s="332"/>
      <c r="D110" s="92"/>
      <c r="E110" s="91">
        <v>2</v>
      </c>
      <c r="F110" s="49">
        <v>5</v>
      </c>
      <c r="G110" s="126">
        <f t="shared" si="3"/>
        <v>35</v>
      </c>
      <c r="H110" s="125">
        <f t="shared" si="4"/>
        <v>15</v>
      </c>
      <c r="I110" s="125">
        <f t="shared" si="5"/>
        <v>20</v>
      </c>
      <c r="J110" s="125"/>
      <c r="K110" s="125"/>
      <c r="L110" s="52">
        <v>15</v>
      </c>
      <c r="M110" s="50">
        <v>20</v>
      </c>
      <c r="N110" s="50"/>
      <c r="O110" s="49"/>
      <c r="P110" s="51"/>
      <c r="Q110" s="50"/>
      <c r="R110" s="50"/>
      <c r="S110" s="49"/>
      <c r="T110" s="51"/>
      <c r="U110" s="88"/>
      <c r="V110" s="88"/>
      <c r="W110" s="87"/>
      <c r="X110" s="89"/>
      <c r="Y110" s="88"/>
      <c r="Z110" s="88"/>
      <c r="AA110" s="87"/>
      <c r="AB110" s="89"/>
      <c r="AC110" s="88"/>
      <c r="AD110" s="88"/>
      <c r="AE110" s="87"/>
      <c r="AF110" s="89"/>
      <c r="AG110" s="88"/>
      <c r="AH110" s="88"/>
      <c r="AI110" s="87"/>
      <c r="AJ110" s="48"/>
      <c r="AK110" s="47"/>
      <c r="AL110" s="47"/>
      <c r="AM110" s="46"/>
    </row>
    <row r="111" spans="1:39" s="8" customFormat="1" ht="18" customHeight="1" x14ac:dyDescent="0.25">
      <c r="A111" s="52" t="s">
        <v>54</v>
      </c>
      <c r="B111" s="331" t="s">
        <v>180</v>
      </c>
      <c r="C111" s="332"/>
      <c r="D111" s="92"/>
      <c r="E111" s="91">
        <v>2</v>
      </c>
      <c r="F111" s="49">
        <v>3</v>
      </c>
      <c r="G111" s="126">
        <f t="shared" si="3"/>
        <v>20</v>
      </c>
      <c r="H111" s="125">
        <f t="shared" si="4"/>
        <v>10</v>
      </c>
      <c r="I111" s="125">
        <f t="shared" si="5"/>
        <v>10</v>
      </c>
      <c r="J111" s="125"/>
      <c r="K111" s="125"/>
      <c r="L111" s="52"/>
      <c r="M111" s="50"/>
      <c r="N111" s="50"/>
      <c r="O111" s="49"/>
      <c r="P111" s="51">
        <v>10</v>
      </c>
      <c r="Q111" s="50">
        <v>10</v>
      </c>
      <c r="R111" s="50"/>
      <c r="S111" s="49"/>
      <c r="T111" s="51"/>
      <c r="U111" s="88"/>
      <c r="V111" s="88"/>
      <c r="W111" s="87"/>
      <c r="X111" s="89"/>
      <c r="Y111" s="88"/>
      <c r="Z111" s="88"/>
      <c r="AA111" s="87"/>
      <c r="AB111" s="89"/>
      <c r="AC111" s="88"/>
      <c r="AD111" s="88"/>
      <c r="AE111" s="87"/>
      <c r="AF111" s="89"/>
      <c r="AG111" s="88"/>
      <c r="AH111" s="88"/>
      <c r="AI111" s="87"/>
      <c r="AJ111" s="48"/>
      <c r="AK111" s="47"/>
      <c r="AL111" s="47"/>
      <c r="AM111" s="46"/>
    </row>
    <row r="112" spans="1:39" s="8" customFormat="1" ht="18" customHeight="1" x14ac:dyDescent="0.25">
      <c r="A112" s="52" t="s">
        <v>52</v>
      </c>
      <c r="B112" s="331" t="s">
        <v>179</v>
      </c>
      <c r="C112" s="332"/>
      <c r="D112" s="92"/>
      <c r="E112" s="91">
        <v>2</v>
      </c>
      <c r="F112" s="49">
        <v>3</v>
      </c>
      <c r="G112" s="126">
        <f t="shared" si="3"/>
        <v>20</v>
      </c>
      <c r="H112" s="125">
        <f t="shared" si="4"/>
        <v>10</v>
      </c>
      <c r="I112" s="125">
        <f t="shared" si="5"/>
        <v>10</v>
      </c>
      <c r="J112" s="125"/>
      <c r="K112" s="125"/>
      <c r="L112" s="52"/>
      <c r="M112" s="50"/>
      <c r="N112" s="50"/>
      <c r="O112" s="49"/>
      <c r="P112" s="51">
        <v>10</v>
      </c>
      <c r="Q112" s="50">
        <v>10</v>
      </c>
      <c r="R112" s="50"/>
      <c r="S112" s="49"/>
      <c r="T112" s="51"/>
      <c r="U112" s="88"/>
      <c r="V112" s="88"/>
      <c r="W112" s="87"/>
      <c r="X112" s="89"/>
      <c r="Y112" s="88"/>
      <c r="Z112" s="88"/>
      <c r="AA112" s="87"/>
      <c r="AB112" s="89"/>
      <c r="AC112" s="91"/>
      <c r="AD112" s="88"/>
      <c r="AE112" s="128"/>
      <c r="AF112" s="89"/>
      <c r="AG112" s="88"/>
      <c r="AH112" s="88"/>
      <c r="AI112" s="87"/>
      <c r="AJ112" s="48"/>
      <c r="AK112" s="47"/>
      <c r="AL112" s="47"/>
      <c r="AM112" s="46"/>
    </row>
    <row r="113" spans="1:41" s="8" customFormat="1" ht="18" customHeight="1" x14ac:dyDescent="0.25">
      <c r="A113" s="52" t="s">
        <v>50</v>
      </c>
      <c r="B113" s="331" t="s">
        <v>178</v>
      </c>
      <c r="C113" s="332"/>
      <c r="D113" s="127"/>
      <c r="E113" s="99">
        <v>2</v>
      </c>
      <c r="F113" s="49">
        <v>3</v>
      </c>
      <c r="G113" s="126">
        <f t="shared" si="3"/>
        <v>30</v>
      </c>
      <c r="H113" s="125">
        <f t="shared" si="4"/>
        <v>10</v>
      </c>
      <c r="I113" s="125"/>
      <c r="J113" s="125">
        <f>N113+R113+V113+Z113+AD113+AH113+AL113</f>
        <v>20</v>
      </c>
      <c r="K113" s="125"/>
      <c r="L113" s="52"/>
      <c r="M113" s="50"/>
      <c r="N113" s="50"/>
      <c r="O113" s="49"/>
      <c r="P113" s="51">
        <v>10</v>
      </c>
      <c r="Q113" s="50"/>
      <c r="R113" s="50">
        <v>20</v>
      </c>
      <c r="S113" s="49"/>
      <c r="T113" s="51"/>
      <c r="U113" s="88"/>
      <c r="V113" s="88"/>
      <c r="W113" s="87"/>
      <c r="X113" s="89"/>
      <c r="Y113" s="88"/>
      <c r="Z113" s="88"/>
      <c r="AA113" s="87"/>
      <c r="AB113" s="89"/>
      <c r="AC113" s="88"/>
      <c r="AD113" s="125"/>
      <c r="AE113" s="87"/>
      <c r="AF113" s="89"/>
      <c r="AG113" s="88"/>
      <c r="AH113" s="88"/>
      <c r="AI113" s="87"/>
      <c r="AJ113" s="48"/>
      <c r="AK113" s="47"/>
      <c r="AL113" s="47"/>
      <c r="AM113" s="46"/>
    </row>
    <row r="114" spans="1:41" s="8" customFormat="1" ht="18" customHeight="1" thickBot="1" x14ac:dyDescent="0.3">
      <c r="A114" s="52" t="s">
        <v>162</v>
      </c>
      <c r="B114" s="331" t="s">
        <v>177</v>
      </c>
      <c r="C114" s="332"/>
      <c r="D114" s="127">
        <v>1</v>
      </c>
      <c r="E114" s="99">
        <v>1</v>
      </c>
      <c r="F114" s="57">
        <v>3</v>
      </c>
      <c r="G114" s="126">
        <f t="shared" si="3"/>
        <v>20</v>
      </c>
      <c r="H114" s="125">
        <f t="shared" si="4"/>
        <v>10</v>
      </c>
      <c r="I114" s="125"/>
      <c r="J114" s="125">
        <f>N114+R114+V114+Z114+AD114+AH114+AL114</f>
        <v>10</v>
      </c>
      <c r="K114" s="125"/>
      <c r="L114" s="52"/>
      <c r="M114" s="50"/>
      <c r="N114" s="50"/>
      <c r="O114" s="49"/>
      <c r="P114" s="51"/>
      <c r="Q114" s="50"/>
      <c r="R114" s="50"/>
      <c r="S114" s="49"/>
      <c r="T114" s="157">
        <v>10</v>
      </c>
      <c r="U114" s="88"/>
      <c r="V114" s="88">
        <v>10</v>
      </c>
      <c r="W114" s="87"/>
      <c r="X114" s="89"/>
      <c r="Y114" s="88"/>
      <c r="Z114" s="88"/>
      <c r="AA114" s="87"/>
      <c r="AB114" s="89"/>
      <c r="AC114" s="88"/>
      <c r="AD114" s="88"/>
      <c r="AE114" s="87"/>
      <c r="AF114" s="89"/>
      <c r="AG114" s="88"/>
      <c r="AH114" s="88"/>
      <c r="AI114" s="87"/>
      <c r="AJ114" s="48"/>
      <c r="AK114" s="47"/>
      <c r="AL114" s="47"/>
      <c r="AM114" s="46"/>
    </row>
    <row r="115" spans="1:41" s="8" customFormat="1" ht="16.2" customHeight="1" thickTop="1" x14ac:dyDescent="0.25">
      <c r="A115" s="45"/>
      <c r="B115" s="315" t="s">
        <v>48</v>
      </c>
      <c r="C115" s="316"/>
      <c r="D115" s="240">
        <f t="shared" ref="D115:AM115" si="6">SUM(D105:D114)</f>
        <v>5</v>
      </c>
      <c r="E115" s="242">
        <f t="shared" si="6"/>
        <v>14</v>
      </c>
      <c r="F115" s="247">
        <f t="shared" si="6"/>
        <v>38</v>
      </c>
      <c r="G115" s="249">
        <f t="shared" si="6"/>
        <v>270</v>
      </c>
      <c r="H115" s="242">
        <f t="shared" si="6"/>
        <v>120</v>
      </c>
      <c r="I115" s="242">
        <f t="shared" si="6"/>
        <v>120</v>
      </c>
      <c r="J115" s="242">
        <f t="shared" si="6"/>
        <v>30</v>
      </c>
      <c r="K115" s="247">
        <f t="shared" si="6"/>
        <v>0</v>
      </c>
      <c r="L115" s="124">
        <f t="shared" si="6"/>
        <v>80</v>
      </c>
      <c r="M115" s="124">
        <f t="shared" si="6"/>
        <v>100</v>
      </c>
      <c r="N115" s="124">
        <f t="shared" si="6"/>
        <v>0</v>
      </c>
      <c r="O115" s="124">
        <f t="shared" si="6"/>
        <v>0</v>
      </c>
      <c r="P115" s="124">
        <f t="shared" si="6"/>
        <v>30</v>
      </c>
      <c r="Q115" s="124">
        <f t="shared" si="6"/>
        <v>20</v>
      </c>
      <c r="R115" s="124">
        <f t="shared" si="6"/>
        <v>20</v>
      </c>
      <c r="S115" s="124">
        <f t="shared" si="6"/>
        <v>0</v>
      </c>
      <c r="T115" s="124">
        <f t="shared" si="6"/>
        <v>10</v>
      </c>
      <c r="U115" s="124">
        <f t="shared" si="6"/>
        <v>0</v>
      </c>
      <c r="V115" s="124">
        <f t="shared" si="6"/>
        <v>10</v>
      </c>
      <c r="W115" s="124">
        <f t="shared" si="6"/>
        <v>0</v>
      </c>
      <c r="X115" s="124">
        <f t="shared" si="6"/>
        <v>0</v>
      </c>
      <c r="Y115" s="124">
        <f t="shared" si="6"/>
        <v>0</v>
      </c>
      <c r="Z115" s="124">
        <f t="shared" si="6"/>
        <v>0</v>
      </c>
      <c r="AA115" s="124">
        <f t="shared" si="6"/>
        <v>0</v>
      </c>
      <c r="AB115" s="124">
        <f t="shared" si="6"/>
        <v>0</v>
      </c>
      <c r="AC115" s="124">
        <f t="shared" si="6"/>
        <v>0</v>
      </c>
      <c r="AD115" s="124">
        <f t="shared" si="6"/>
        <v>0</v>
      </c>
      <c r="AE115" s="124">
        <f t="shared" si="6"/>
        <v>0</v>
      </c>
      <c r="AF115" s="124">
        <f t="shared" si="6"/>
        <v>0</v>
      </c>
      <c r="AG115" s="124">
        <f t="shared" si="6"/>
        <v>0</v>
      </c>
      <c r="AH115" s="124">
        <f t="shared" si="6"/>
        <v>0</v>
      </c>
      <c r="AI115" s="124">
        <f t="shared" si="6"/>
        <v>0</v>
      </c>
      <c r="AJ115" s="123">
        <f t="shared" si="6"/>
        <v>0</v>
      </c>
      <c r="AK115" s="40">
        <f t="shared" si="6"/>
        <v>0</v>
      </c>
      <c r="AL115" s="40">
        <f t="shared" si="6"/>
        <v>0</v>
      </c>
      <c r="AM115" s="39">
        <f t="shared" si="6"/>
        <v>0</v>
      </c>
    </row>
    <row r="116" spans="1:41" s="8" customFormat="1" ht="13.5" customHeight="1" thickBot="1" x14ac:dyDescent="0.3">
      <c r="A116" s="38"/>
      <c r="B116" s="238"/>
      <c r="C116" s="239"/>
      <c r="D116" s="241"/>
      <c r="E116" s="243"/>
      <c r="F116" s="248"/>
      <c r="G116" s="250"/>
      <c r="H116" s="243"/>
      <c r="I116" s="243"/>
      <c r="J116" s="243"/>
      <c r="K116" s="248"/>
      <c r="L116" s="244">
        <f>SUM(L115:O115)</f>
        <v>180</v>
      </c>
      <c r="M116" s="245"/>
      <c r="N116" s="245"/>
      <c r="O116" s="246"/>
      <c r="P116" s="244">
        <f>SUM(P115:S115)</f>
        <v>70</v>
      </c>
      <c r="Q116" s="245"/>
      <c r="R116" s="245"/>
      <c r="S116" s="246"/>
      <c r="T116" s="244">
        <f>SUM(T115:W115)</f>
        <v>20</v>
      </c>
      <c r="U116" s="245"/>
      <c r="V116" s="245"/>
      <c r="W116" s="246"/>
      <c r="X116" s="244">
        <f>SUM(X115:AA115)</f>
        <v>0</v>
      </c>
      <c r="Y116" s="245"/>
      <c r="Z116" s="245"/>
      <c r="AA116" s="246"/>
      <c r="AB116" s="244">
        <f>SUM(AB115:AE115)</f>
        <v>0</v>
      </c>
      <c r="AC116" s="245"/>
      <c r="AD116" s="245"/>
      <c r="AE116" s="246"/>
      <c r="AF116" s="244">
        <f>SUM(AF115:AI115)</f>
        <v>0</v>
      </c>
      <c r="AG116" s="245"/>
      <c r="AH116" s="245"/>
      <c r="AI116" s="246"/>
      <c r="AJ116" s="159">
        <f>SUM(AJ115:AM115)</f>
        <v>0</v>
      </c>
      <c r="AK116" s="160"/>
      <c r="AL116" s="160"/>
      <c r="AM116" s="161"/>
    </row>
    <row r="117" spans="1:41" s="8" customFormat="1" ht="12.75" customHeight="1" x14ac:dyDescent="0.25">
      <c r="A117" s="219" t="s">
        <v>176</v>
      </c>
      <c r="B117" s="220"/>
      <c r="C117" s="221"/>
      <c r="D117" s="222" t="s">
        <v>46</v>
      </c>
      <c r="E117" s="225" t="s">
        <v>45</v>
      </c>
      <c r="F117" s="185" t="s">
        <v>27</v>
      </c>
      <c r="G117" s="311" t="s">
        <v>44</v>
      </c>
      <c r="H117" s="229" t="s">
        <v>35</v>
      </c>
      <c r="I117" s="229" t="s">
        <v>34</v>
      </c>
      <c r="J117" s="229" t="s">
        <v>11</v>
      </c>
      <c r="K117" s="253" t="s">
        <v>43</v>
      </c>
      <c r="L117" s="215" t="s">
        <v>42</v>
      </c>
      <c r="M117" s="216"/>
      <c r="N117" s="216"/>
      <c r="O117" s="217"/>
      <c r="P117" s="215" t="s">
        <v>41</v>
      </c>
      <c r="Q117" s="216"/>
      <c r="R117" s="216"/>
      <c r="S117" s="217"/>
      <c r="T117" s="215" t="s">
        <v>40</v>
      </c>
      <c r="U117" s="216"/>
      <c r="V117" s="216"/>
      <c r="W117" s="217"/>
      <c r="X117" s="215" t="s">
        <v>39</v>
      </c>
      <c r="Y117" s="216"/>
      <c r="Z117" s="216"/>
      <c r="AA117" s="217"/>
      <c r="AB117" s="215" t="s">
        <v>38</v>
      </c>
      <c r="AC117" s="216"/>
      <c r="AD117" s="216"/>
      <c r="AE117" s="217"/>
      <c r="AF117" s="215" t="s">
        <v>37</v>
      </c>
      <c r="AG117" s="216"/>
      <c r="AH117" s="216"/>
      <c r="AI117" s="217"/>
      <c r="AJ117" s="231" t="s">
        <v>36</v>
      </c>
      <c r="AK117" s="232"/>
      <c r="AL117" s="232"/>
      <c r="AM117" s="233"/>
    </row>
    <row r="118" spans="1:41" s="8" customFormat="1" x14ac:dyDescent="0.25">
      <c r="A118" s="219"/>
      <c r="B118" s="220"/>
      <c r="C118" s="221"/>
      <c r="D118" s="223"/>
      <c r="E118" s="225"/>
      <c r="F118" s="226"/>
      <c r="G118" s="311"/>
      <c r="H118" s="229"/>
      <c r="I118" s="229"/>
      <c r="J118" s="229"/>
      <c r="K118" s="253"/>
      <c r="L118" s="187" t="s">
        <v>35</v>
      </c>
      <c r="M118" s="181" t="s">
        <v>34</v>
      </c>
      <c r="N118" s="183" t="s">
        <v>33</v>
      </c>
      <c r="O118" s="185" t="s">
        <v>32</v>
      </c>
      <c r="P118" s="187" t="s">
        <v>35</v>
      </c>
      <c r="Q118" s="181" t="s">
        <v>34</v>
      </c>
      <c r="R118" s="183" t="s">
        <v>33</v>
      </c>
      <c r="S118" s="185" t="s">
        <v>32</v>
      </c>
      <c r="T118" s="187" t="s">
        <v>35</v>
      </c>
      <c r="U118" s="181" t="s">
        <v>34</v>
      </c>
      <c r="V118" s="183" t="s">
        <v>33</v>
      </c>
      <c r="W118" s="185" t="s">
        <v>32</v>
      </c>
      <c r="X118" s="187" t="s">
        <v>35</v>
      </c>
      <c r="Y118" s="181" t="s">
        <v>34</v>
      </c>
      <c r="Z118" s="183" t="s">
        <v>33</v>
      </c>
      <c r="AA118" s="185" t="s">
        <v>32</v>
      </c>
      <c r="AB118" s="187" t="s">
        <v>35</v>
      </c>
      <c r="AC118" s="181" t="s">
        <v>34</v>
      </c>
      <c r="AD118" s="183" t="s">
        <v>33</v>
      </c>
      <c r="AE118" s="185" t="s">
        <v>32</v>
      </c>
      <c r="AF118" s="187" t="s">
        <v>35</v>
      </c>
      <c r="AG118" s="181" t="s">
        <v>34</v>
      </c>
      <c r="AH118" s="183" t="s">
        <v>33</v>
      </c>
      <c r="AI118" s="185" t="s">
        <v>32</v>
      </c>
      <c r="AJ118" s="196" t="s">
        <v>35</v>
      </c>
      <c r="AK118" s="179" t="s">
        <v>34</v>
      </c>
      <c r="AL118" s="234" t="s">
        <v>33</v>
      </c>
      <c r="AM118" s="192" t="s">
        <v>32</v>
      </c>
    </row>
    <row r="119" spans="1:41" s="8" customFormat="1" ht="13.8" thickBot="1" x14ac:dyDescent="0.3">
      <c r="A119" s="219"/>
      <c r="B119" s="220"/>
      <c r="C119" s="221"/>
      <c r="D119" s="224"/>
      <c r="E119" s="184"/>
      <c r="F119" s="186"/>
      <c r="G119" s="188"/>
      <c r="H119" s="230"/>
      <c r="I119" s="230"/>
      <c r="J119" s="230"/>
      <c r="K119" s="254"/>
      <c r="L119" s="188"/>
      <c r="M119" s="182"/>
      <c r="N119" s="184"/>
      <c r="O119" s="186"/>
      <c r="P119" s="188"/>
      <c r="Q119" s="182"/>
      <c r="R119" s="184"/>
      <c r="S119" s="186"/>
      <c r="T119" s="188"/>
      <c r="U119" s="182"/>
      <c r="V119" s="184"/>
      <c r="W119" s="186"/>
      <c r="X119" s="188"/>
      <c r="Y119" s="182"/>
      <c r="Z119" s="184"/>
      <c r="AA119" s="186"/>
      <c r="AB119" s="188"/>
      <c r="AC119" s="182"/>
      <c r="AD119" s="184"/>
      <c r="AE119" s="186"/>
      <c r="AF119" s="188"/>
      <c r="AG119" s="182"/>
      <c r="AH119" s="184"/>
      <c r="AI119" s="186"/>
      <c r="AJ119" s="197"/>
      <c r="AK119" s="180"/>
      <c r="AL119" s="235"/>
      <c r="AM119" s="193"/>
    </row>
    <row r="120" spans="1:41" s="8" customFormat="1" ht="12.75" customHeight="1" x14ac:dyDescent="0.25">
      <c r="A120" s="219"/>
      <c r="B120" s="220"/>
      <c r="C120" s="221"/>
      <c r="D120" s="335">
        <f t="shared" ref="D120:AM120" si="7">SUM(D64+D115)</f>
        <v>5</v>
      </c>
      <c r="E120" s="337">
        <f t="shared" si="7"/>
        <v>24</v>
      </c>
      <c r="F120" s="337">
        <f t="shared" si="7"/>
        <v>57</v>
      </c>
      <c r="G120" s="341">
        <f t="shared" si="7"/>
        <v>430</v>
      </c>
      <c r="H120" s="337">
        <f t="shared" si="7"/>
        <v>150</v>
      </c>
      <c r="I120" s="337">
        <f t="shared" si="7"/>
        <v>120</v>
      </c>
      <c r="J120" s="337">
        <f t="shared" si="7"/>
        <v>125</v>
      </c>
      <c r="K120" s="337">
        <f t="shared" si="7"/>
        <v>35</v>
      </c>
      <c r="L120" s="77">
        <f t="shared" si="7"/>
        <v>90</v>
      </c>
      <c r="M120" s="77">
        <f t="shared" si="7"/>
        <v>100</v>
      </c>
      <c r="N120" s="77">
        <f t="shared" si="7"/>
        <v>20</v>
      </c>
      <c r="O120" s="77">
        <f t="shared" si="7"/>
        <v>0</v>
      </c>
      <c r="P120" s="77">
        <f t="shared" si="7"/>
        <v>40</v>
      </c>
      <c r="Q120" s="77">
        <f t="shared" si="7"/>
        <v>20</v>
      </c>
      <c r="R120" s="77">
        <f t="shared" si="7"/>
        <v>20</v>
      </c>
      <c r="S120" s="77">
        <f t="shared" si="7"/>
        <v>10</v>
      </c>
      <c r="T120" s="77">
        <f t="shared" si="7"/>
        <v>20</v>
      </c>
      <c r="U120" s="77">
        <f t="shared" si="7"/>
        <v>0</v>
      </c>
      <c r="V120" s="77">
        <f t="shared" si="7"/>
        <v>37</v>
      </c>
      <c r="W120" s="77">
        <f t="shared" si="7"/>
        <v>10</v>
      </c>
      <c r="X120" s="77">
        <f t="shared" si="7"/>
        <v>0</v>
      </c>
      <c r="Y120" s="77">
        <f t="shared" si="7"/>
        <v>0</v>
      </c>
      <c r="Z120" s="77">
        <f t="shared" si="7"/>
        <v>28</v>
      </c>
      <c r="AA120" s="77">
        <f t="shared" si="7"/>
        <v>0</v>
      </c>
      <c r="AB120" s="77">
        <f t="shared" si="7"/>
        <v>0</v>
      </c>
      <c r="AC120" s="77">
        <f t="shared" si="7"/>
        <v>0</v>
      </c>
      <c r="AD120" s="77">
        <f t="shared" si="7"/>
        <v>20</v>
      </c>
      <c r="AE120" s="77">
        <f t="shared" si="7"/>
        <v>15</v>
      </c>
      <c r="AF120" s="77">
        <f t="shared" si="7"/>
        <v>0</v>
      </c>
      <c r="AG120" s="77">
        <f t="shared" si="7"/>
        <v>0</v>
      </c>
      <c r="AH120" s="77">
        <f t="shared" si="7"/>
        <v>0</v>
      </c>
      <c r="AI120" s="77">
        <f t="shared" si="7"/>
        <v>0</v>
      </c>
      <c r="AJ120" s="76">
        <f t="shared" si="7"/>
        <v>0</v>
      </c>
      <c r="AK120" s="81">
        <f t="shared" si="7"/>
        <v>0</v>
      </c>
      <c r="AL120" s="81">
        <f t="shared" si="7"/>
        <v>0</v>
      </c>
      <c r="AM120" s="80">
        <f t="shared" si="7"/>
        <v>0</v>
      </c>
      <c r="AO120" s="8" t="s">
        <v>31</v>
      </c>
    </row>
    <row r="121" spans="1:41" s="8" customFormat="1" ht="13.5" customHeight="1" thickBot="1" x14ac:dyDescent="0.3">
      <c r="A121" s="219"/>
      <c r="B121" s="220"/>
      <c r="C121" s="221"/>
      <c r="D121" s="336"/>
      <c r="E121" s="338"/>
      <c r="F121" s="338"/>
      <c r="G121" s="342"/>
      <c r="H121" s="338"/>
      <c r="I121" s="338"/>
      <c r="J121" s="338"/>
      <c r="K121" s="338"/>
      <c r="L121" s="198">
        <f>SUM(L120:O120)</f>
        <v>210</v>
      </c>
      <c r="M121" s="199"/>
      <c r="N121" s="199"/>
      <c r="O121" s="346"/>
      <c r="P121" s="198">
        <f>SUM(P120:S120)</f>
        <v>90</v>
      </c>
      <c r="Q121" s="199"/>
      <c r="R121" s="199"/>
      <c r="S121" s="346"/>
      <c r="T121" s="198">
        <f>SUM(T120:W120)</f>
        <v>67</v>
      </c>
      <c r="U121" s="199"/>
      <c r="V121" s="199"/>
      <c r="W121" s="346"/>
      <c r="X121" s="198">
        <f>SUM(X120:AA120)</f>
        <v>28</v>
      </c>
      <c r="Y121" s="199"/>
      <c r="Z121" s="199"/>
      <c r="AA121" s="346"/>
      <c r="AB121" s="198">
        <f>SUM(AB120:AE120)</f>
        <v>35</v>
      </c>
      <c r="AC121" s="199"/>
      <c r="AD121" s="199"/>
      <c r="AE121" s="346"/>
      <c r="AF121" s="198">
        <f>SUM(AF120:AI120)</f>
        <v>0</v>
      </c>
      <c r="AG121" s="199"/>
      <c r="AH121" s="199"/>
      <c r="AI121" s="346"/>
      <c r="AJ121" s="189">
        <f>SUM(AJ120:AM120)</f>
        <v>0</v>
      </c>
      <c r="AK121" s="190"/>
      <c r="AL121" s="190"/>
      <c r="AM121" s="191"/>
      <c r="AO121" s="8">
        <f>SUM(L121:AM121)</f>
        <v>430</v>
      </c>
    </row>
    <row r="122" spans="1:41" s="8" customFormat="1" ht="12.75" customHeight="1" x14ac:dyDescent="0.25">
      <c r="A122" s="219"/>
      <c r="B122" s="220"/>
      <c r="C122" s="221"/>
      <c r="D122" s="200" t="s">
        <v>30</v>
      </c>
      <c r="E122" s="201"/>
      <c r="F122" s="202"/>
      <c r="G122" s="209" t="s">
        <v>29</v>
      </c>
      <c r="H122" s="210"/>
      <c r="I122" s="210"/>
      <c r="J122" s="210"/>
      <c r="K122" s="211"/>
      <c r="L122" s="319">
        <v>4</v>
      </c>
      <c r="M122" s="320"/>
      <c r="N122" s="320"/>
      <c r="O122" s="321"/>
      <c r="P122" s="319">
        <v>0</v>
      </c>
      <c r="Q122" s="320"/>
      <c r="R122" s="320"/>
      <c r="S122" s="321"/>
      <c r="T122" s="319">
        <v>1</v>
      </c>
      <c r="U122" s="320"/>
      <c r="V122" s="320"/>
      <c r="W122" s="321"/>
      <c r="X122" s="319">
        <v>0</v>
      </c>
      <c r="Y122" s="320"/>
      <c r="Z122" s="320"/>
      <c r="AA122" s="321"/>
      <c r="AB122" s="319">
        <v>0</v>
      </c>
      <c r="AC122" s="320"/>
      <c r="AD122" s="320"/>
      <c r="AE122" s="321"/>
      <c r="AF122" s="319">
        <v>0</v>
      </c>
      <c r="AG122" s="320"/>
      <c r="AH122" s="320"/>
      <c r="AI122" s="321"/>
      <c r="AJ122" s="212"/>
      <c r="AK122" s="213"/>
      <c r="AL122" s="213"/>
      <c r="AM122" s="214"/>
      <c r="AO122" s="8">
        <f>SUM(L122:AM122)</f>
        <v>5</v>
      </c>
    </row>
    <row r="123" spans="1:41" s="8" customFormat="1" ht="12.75" customHeight="1" x14ac:dyDescent="0.25">
      <c r="A123" s="219"/>
      <c r="B123" s="220"/>
      <c r="C123" s="221"/>
      <c r="D123" s="203"/>
      <c r="E123" s="204"/>
      <c r="F123" s="205"/>
      <c r="G123" s="175" t="s">
        <v>28</v>
      </c>
      <c r="H123" s="176"/>
      <c r="I123" s="176"/>
      <c r="J123" s="176"/>
      <c r="K123" s="177"/>
      <c r="L123" s="162">
        <f>7+L72</f>
        <v>9</v>
      </c>
      <c r="M123" s="163"/>
      <c r="N123" s="163"/>
      <c r="O123" s="164"/>
      <c r="P123" s="162">
        <f>6+P72</f>
        <v>8</v>
      </c>
      <c r="Q123" s="163"/>
      <c r="R123" s="163"/>
      <c r="S123" s="164"/>
      <c r="T123" s="162">
        <v>5</v>
      </c>
      <c r="U123" s="163"/>
      <c r="V123" s="163"/>
      <c r="W123" s="164"/>
      <c r="X123" s="162">
        <f>0+X72</f>
        <v>2</v>
      </c>
      <c r="Y123" s="163"/>
      <c r="Z123" s="163"/>
      <c r="AA123" s="164"/>
      <c r="AB123" s="162">
        <f>0+AB72</f>
        <v>2</v>
      </c>
      <c r="AC123" s="163"/>
      <c r="AD123" s="163"/>
      <c r="AE123" s="164"/>
      <c r="AF123" s="162">
        <v>0</v>
      </c>
      <c r="AG123" s="163"/>
      <c r="AH123" s="163"/>
      <c r="AI123" s="164"/>
      <c r="AJ123" s="172"/>
      <c r="AK123" s="173"/>
      <c r="AL123" s="173"/>
      <c r="AM123" s="174"/>
      <c r="AO123" s="8">
        <f>SUM(L123:AM123)</f>
        <v>26</v>
      </c>
    </row>
    <row r="124" spans="1:41" s="8" customFormat="1" ht="13.5" customHeight="1" thickBot="1" x14ac:dyDescent="0.3">
      <c r="A124" s="219"/>
      <c r="B124" s="220"/>
      <c r="C124" s="221"/>
      <c r="D124" s="206"/>
      <c r="E124" s="207"/>
      <c r="F124" s="208"/>
      <c r="G124" s="175" t="s">
        <v>27</v>
      </c>
      <c r="H124" s="176"/>
      <c r="I124" s="176"/>
      <c r="J124" s="176"/>
      <c r="K124" s="177"/>
      <c r="L124" s="328">
        <f>26+L73</f>
        <v>30</v>
      </c>
      <c r="M124" s="328"/>
      <c r="N124" s="328"/>
      <c r="O124" s="328"/>
      <c r="P124" s="328">
        <f>9+P73</f>
        <v>13</v>
      </c>
      <c r="Q124" s="328"/>
      <c r="R124" s="328"/>
      <c r="S124" s="328"/>
      <c r="T124" s="328">
        <f>3+T73</f>
        <v>9</v>
      </c>
      <c r="U124" s="328"/>
      <c r="V124" s="328"/>
      <c r="W124" s="328"/>
      <c r="X124" s="328">
        <f>0+X73</f>
        <v>2</v>
      </c>
      <c r="Y124" s="328"/>
      <c r="Z124" s="328"/>
      <c r="AA124" s="328"/>
      <c r="AB124" s="328">
        <f>0+AB73</f>
        <v>3</v>
      </c>
      <c r="AC124" s="328"/>
      <c r="AD124" s="328"/>
      <c r="AE124" s="328"/>
      <c r="AF124" s="328">
        <v>0</v>
      </c>
      <c r="AG124" s="328"/>
      <c r="AH124" s="328"/>
      <c r="AI124" s="328"/>
      <c r="AJ124" s="178"/>
      <c r="AK124" s="178"/>
      <c r="AL124" s="178"/>
      <c r="AM124" s="178"/>
      <c r="AO124" s="8">
        <f>SUM(L124:AM124)</f>
        <v>57</v>
      </c>
    </row>
    <row r="125" spans="1:41" s="8" customFormat="1" x14ac:dyDescent="0.25">
      <c r="A125" s="35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4"/>
      <c r="V125" s="31"/>
      <c r="W125" s="31"/>
      <c r="X125" s="31"/>
      <c r="Y125" s="31"/>
      <c r="Z125" s="34"/>
      <c r="AA125" s="33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0"/>
    </row>
    <row r="126" spans="1:41" s="8" customFormat="1" ht="16.5" customHeight="1" x14ac:dyDescent="0.25">
      <c r="A126" s="29" t="s">
        <v>26</v>
      </c>
      <c r="B126" s="10"/>
      <c r="C126" s="10"/>
      <c r="D126" s="10"/>
      <c r="E126" s="10"/>
      <c r="F126" s="10"/>
      <c r="G126" s="10"/>
      <c r="AA126" s="7"/>
      <c r="AB126" s="13"/>
      <c r="AC126" s="8" t="s">
        <v>25</v>
      </c>
      <c r="AM126" s="7"/>
    </row>
    <row r="127" spans="1:41" s="8" customFormat="1" ht="15" customHeight="1" x14ac:dyDescent="0.25">
      <c r="A127" s="17" t="s">
        <v>24</v>
      </c>
      <c r="B127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6"/>
      <c r="AB127" s="28"/>
      <c r="AC127" s="27" t="s">
        <v>23</v>
      </c>
      <c r="AD127" s="10"/>
      <c r="AE127" s="10"/>
      <c r="AK127" s="26"/>
      <c r="AL127" s="26"/>
      <c r="AM127" s="25"/>
    </row>
    <row r="128" spans="1:41" s="8" customFormat="1" ht="30" customHeight="1" x14ac:dyDescent="0.25">
      <c r="A128" s="17"/>
      <c r="B128" s="165"/>
      <c r="C128" s="165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6"/>
      <c r="AB128" s="13"/>
      <c r="AC128" s="11" t="s">
        <v>22</v>
      </c>
      <c r="AD128" s="11"/>
      <c r="AE128" s="11"/>
      <c r="AF128" s="11"/>
      <c r="AG128" s="24"/>
      <c r="AJ128" s="24"/>
      <c r="AK128" s="24"/>
      <c r="AL128" s="24"/>
      <c r="AM128" s="7"/>
    </row>
    <row r="129" spans="1:39" s="8" customFormat="1" ht="15" x14ac:dyDescent="0.25">
      <c r="A129" s="17" t="s">
        <v>21</v>
      </c>
      <c r="B129" s="23" t="s">
        <v>20</v>
      </c>
      <c r="C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0"/>
      <c r="R129" s="10"/>
      <c r="S129" s="10"/>
      <c r="T129" s="10"/>
      <c r="U129" s="10"/>
      <c r="V129" s="10"/>
      <c r="W129" s="10"/>
      <c r="AA129" s="7"/>
      <c r="AB129" s="13"/>
      <c r="AC129" s="11" t="s">
        <v>19</v>
      </c>
      <c r="AD129" s="11" t="s">
        <v>18</v>
      </c>
      <c r="AE129" s="10"/>
      <c r="AF129" s="10"/>
      <c r="AM129" s="22"/>
    </row>
    <row r="130" spans="1:39" s="8" customFormat="1" ht="15" x14ac:dyDescent="0.25">
      <c r="A130" s="17" t="s">
        <v>17</v>
      </c>
      <c r="B130" s="14" t="s">
        <v>16</v>
      </c>
      <c r="C130" s="14"/>
      <c r="D130" s="14"/>
      <c r="E130" s="14"/>
      <c r="F130" s="14"/>
      <c r="G130" s="14"/>
      <c r="H130" s="21"/>
      <c r="I130" s="21"/>
      <c r="J130" s="21"/>
      <c r="K130" s="21"/>
      <c r="L130" s="21"/>
      <c r="M130" s="21"/>
      <c r="N130" s="21"/>
      <c r="O130" s="21"/>
      <c r="P130" s="21"/>
      <c r="Q130" s="20"/>
      <c r="R130" s="20"/>
      <c r="S130" s="20"/>
      <c r="T130" s="20"/>
      <c r="U130" s="20"/>
      <c r="V130" s="20"/>
      <c r="W130" s="20"/>
      <c r="AA130" s="7"/>
      <c r="AB130" s="13"/>
      <c r="AC130" s="11" t="s">
        <v>15</v>
      </c>
      <c r="AD130" s="11" t="s">
        <v>14</v>
      </c>
      <c r="AE130" s="20"/>
      <c r="AF130" s="20"/>
      <c r="AM130" s="7"/>
    </row>
    <row r="131" spans="1:39" s="8" customFormat="1" ht="15" x14ac:dyDescent="0.25">
      <c r="A131" s="17" t="s">
        <v>13</v>
      </c>
      <c r="B131" s="14" t="s">
        <v>12</v>
      </c>
      <c r="C131" s="14"/>
      <c r="D131" s="14"/>
      <c r="E131" s="14"/>
      <c r="F131" s="14"/>
      <c r="G131" s="14"/>
      <c r="H131" s="14"/>
      <c r="I131" s="14"/>
      <c r="J131" s="14"/>
      <c r="K131" s="19"/>
      <c r="L131" s="14"/>
      <c r="M131" s="14"/>
      <c r="N131" s="14"/>
      <c r="O131" s="14"/>
      <c r="P131" s="14"/>
      <c r="Q131" s="10"/>
      <c r="R131" s="10"/>
      <c r="S131" s="10"/>
      <c r="T131" s="10"/>
      <c r="U131" s="10"/>
      <c r="V131" s="10"/>
      <c r="W131" s="10"/>
      <c r="AA131" s="7"/>
      <c r="AB131" s="13"/>
      <c r="AC131" s="11" t="s">
        <v>11</v>
      </c>
      <c r="AD131" s="18" t="s">
        <v>10</v>
      </c>
      <c r="AE131" s="10"/>
      <c r="AF131" s="10"/>
      <c r="AM131" s="7"/>
    </row>
    <row r="132" spans="1:39" s="8" customFormat="1" ht="15.75" customHeight="1" x14ac:dyDescent="0.25">
      <c r="A132" s="17" t="s">
        <v>9</v>
      </c>
      <c r="B132" s="167" t="s">
        <v>217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  <c r="AA132" s="168"/>
      <c r="AB132" s="13"/>
      <c r="AC132" s="11" t="s">
        <v>8</v>
      </c>
      <c r="AD132" s="11" t="s">
        <v>7</v>
      </c>
      <c r="AE132" s="10"/>
      <c r="AF132" s="10"/>
      <c r="AM132" s="7"/>
    </row>
    <row r="133" spans="1:39" s="8" customFormat="1" ht="15" x14ac:dyDescent="0.25">
      <c r="A133" s="15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8"/>
      <c r="AB133" s="13"/>
      <c r="AC133" s="11" t="s">
        <v>6</v>
      </c>
      <c r="AD133" s="11" t="s">
        <v>5</v>
      </c>
      <c r="AE133" s="10"/>
      <c r="AF133" s="10"/>
      <c r="AM133" s="7"/>
    </row>
    <row r="134" spans="1:39" s="8" customFormat="1" ht="15" x14ac:dyDescent="0.25">
      <c r="A134" s="1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0"/>
      <c r="R134" s="10"/>
      <c r="S134" s="10"/>
      <c r="T134" s="10"/>
      <c r="U134" s="10"/>
      <c r="V134" s="10"/>
      <c r="W134" s="10"/>
      <c r="AA134" s="7"/>
      <c r="AB134" s="13"/>
      <c r="AC134" s="16" t="s">
        <v>4</v>
      </c>
      <c r="AD134" s="11" t="s">
        <v>3</v>
      </c>
      <c r="AE134" s="10"/>
      <c r="AF134" s="10"/>
      <c r="AM134" s="7"/>
    </row>
    <row r="135" spans="1:39" s="8" customFormat="1" ht="15" x14ac:dyDescent="0.25">
      <c r="A135" s="15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0"/>
      <c r="R135" s="10"/>
      <c r="S135" s="10"/>
      <c r="T135" s="10"/>
      <c r="U135" s="10"/>
      <c r="V135" s="10"/>
      <c r="W135" s="10"/>
      <c r="AA135" s="7"/>
      <c r="AB135" s="13"/>
      <c r="AC135" s="12"/>
      <c r="AD135" s="11" t="s">
        <v>2</v>
      </c>
      <c r="AF135" s="10"/>
      <c r="AG135" s="9"/>
      <c r="AH135" s="8" t="s">
        <v>1</v>
      </c>
      <c r="AM135" s="7"/>
    </row>
    <row r="136" spans="1:39" s="8" customFormat="1" ht="14.4" thickBot="1" x14ac:dyDescent="0.3">
      <c r="A136" s="6"/>
      <c r="B136" s="4"/>
      <c r="C136" s="4"/>
      <c r="D136" s="4"/>
      <c r="E136" s="5"/>
      <c r="F136" s="5"/>
      <c r="G136" s="5"/>
      <c r="H136" s="5"/>
      <c r="I136" s="5"/>
      <c r="J136" s="5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3"/>
      <c r="W136" s="3"/>
      <c r="X136" s="3"/>
      <c r="Y136" s="3"/>
      <c r="Z136" s="3"/>
      <c r="AA136" s="2"/>
      <c r="AB136" s="169" t="s">
        <v>175</v>
      </c>
      <c r="AC136" s="170"/>
      <c r="AD136" s="170"/>
      <c r="AE136" s="170"/>
      <c r="AF136" s="170"/>
      <c r="AG136" s="170"/>
      <c r="AH136" s="170"/>
      <c r="AI136" s="170"/>
      <c r="AJ136" s="170"/>
      <c r="AK136" s="170"/>
      <c r="AL136" s="170"/>
      <c r="AM136" s="171"/>
    </row>
    <row r="137" spans="1:39" s="8" customFormat="1" ht="24.9" customHeight="1" x14ac:dyDescent="0.25">
      <c r="A137" s="263"/>
      <c r="B137" s="264"/>
      <c r="C137" s="265"/>
      <c r="D137" s="266" t="s">
        <v>85</v>
      </c>
      <c r="E137" s="267"/>
      <c r="F137" s="267"/>
      <c r="G137" s="267"/>
      <c r="H137" s="267"/>
      <c r="I137" s="267"/>
      <c r="J137" s="267"/>
      <c r="K137" s="267"/>
      <c r="L137" s="267"/>
      <c r="M137" s="267"/>
      <c r="N137" s="267"/>
      <c r="O137" s="267"/>
      <c r="P137" s="267"/>
      <c r="Q137" s="267"/>
      <c r="R137" s="267"/>
      <c r="S137" s="267"/>
      <c r="T137" s="267"/>
      <c r="U137" s="267"/>
      <c r="V137" s="267"/>
      <c r="W137" s="267"/>
      <c r="X137" s="268"/>
      <c r="Y137" s="268"/>
      <c r="Z137" s="268"/>
      <c r="AA137" s="269"/>
      <c r="AB137" s="274" t="s">
        <v>174</v>
      </c>
      <c r="AC137" s="201"/>
      <c r="AD137" s="201"/>
      <c r="AE137" s="201"/>
      <c r="AF137" s="201"/>
      <c r="AG137" s="201"/>
      <c r="AH137" s="201"/>
      <c r="AI137" s="201"/>
      <c r="AJ137" s="201"/>
      <c r="AK137" s="201"/>
      <c r="AL137" s="201"/>
      <c r="AM137" s="275"/>
    </row>
    <row r="138" spans="1:39" s="8" customFormat="1" ht="24.9" customHeight="1" x14ac:dyDescent="0.25">
      <c r="A138" s="276" t="s">
        <v>84</v>
      </c>
      <c r="B138" s="204"/>
      <c r="C138" s="277"/>
      <c r="D138" s="270"/>
      <c r="E138" s="271"/>
      <c r="F138" s="271"/>
      <c r="G138" s="271"/>
      <c r="H138" s="271"/>
      <c r="I138" s="271"/>
      <c r="J138" s="271"/>
      <c r="K138" s="271"/>
      <c r="L138" s="271"/>
      <c r="M138" s="271"/>
      <c r="N138" s="271"/>
      <c r="O138" s="271"/>
      <c r="P138" s="271"/>
      <c r="Q138" s="271"/>
      <c r="R138" s="271"/>
      <c r="S138" s="271"/>
      <c r="T138" s="271"/>
      <c r="U138" s="271"/>
      <c r="V138" s="271"/>
      <c r="W138" s="271"/>
      <c r="X138" s="272"/>
      <c r="Y138" s="272"/>
      <c r="Z138" s="272"/>
      <c r="AA138" s="273"/>
      <c r="AB138" s="276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78"/>
    </row>
    <row r="139" spans="1:39" s="8" customFormat="1" ht="15.9" customHeight="1" x14ac:dyDescent="0.25">
      <c r="A139" s="276"/>
      <c r="B139" s="204"/>
      <c r="C139" s="277"/>
      <c r="D139" s="23" t="s">
        <v>83</v>
      </c>
      <c r="E139" s="75"/>
      <c r="F139" s="75"/>
      <c r="G139" s="75"/>
      <c r="H139" s="75"/>
      <c r="I139" s="71" t="str">
        <f>(D9)</f>
        <v>PROFIL PRAKTYCZNY</v>
      </c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AB139" s="276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78"/>
    </row>
    <row r="140" spans="1:39" s="8" customFormat="1" ht="15.9" customHeight="1" x14ac:dyDescent="0.25">
      <c r="A140" s="276"/>
      <c r="B140" s="204"/>
      <c r="C140" s="277"/>
      <c r="D140" s="23" t="s">
        <v>82</v>
      </c>
      <c r="E140" s="74"/>
      <c r="F140" s="74"/>
      <c r="G140" s="74"/>
      <c r="H140" s="74"/>
      <c r="I140" s="71" t="str">
        <f>(D10)</f>
        <v>STUDIA PIERWSZEGO STOPNIA (3-letnie, licencjackie)</v>
      </c>
      <c r="J140" s="14"/>
      <c r="K140" s="74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23"/>
      <c r="W140" s="23"/>
      <c r="X140" s="14"/>
      <c r="Y140" s="23"/>
      <c r="Z140" s="23"/>
      <c r="AA140" s="23"/>
      <c r="AB140" s="281"/>
      <c r="AC140" s="282"/>
      <c r="AD140" s="282"/>
      <c r="AE140" s="282"/>
      <c r="AF140" s="282"/>
      <c r="AG140" s="282"/>
      <c r="AH140" s="282"/>
      <c r="AI140" s="282"/>
      <c r="AJ140" s="282"/>
      <c r="AK140" s="282"/>
      <c r="AL140" s="282"/>
      <c r="AM140" s="283"/>
    </row>
    <row r="141" spans="1:39" s="8" customFormat="1" ht="15.9" customHeight="1" x14ac:dyDescent="0.25">
      <c r="A141" s="284" t="s">
        <v>81</v>
      </c>
      <c r="B141" s="279"/>
      <c r="C141" s="280"/>
      <c r="D141" s="23" t="s">
        <v>80</v>
      </c>
      <c r="E141" s="74"/>
      <c r="F141" s="74"/>
      <c r="G141" s="23"/>
      <c r="H141" s="23"/>
      <c r="I141" s="71" t="str">
        <f>(D11)</f>
        <v>STUDIA NIESTACJONARNE</v>
      </c>
      <c r="J141" s="14"/>
      <c r="K141" s="71"/>
      <c r="L141" s="71"/>
      <c r="M141" s="26"/>
      <c r="N141" s="74"/>
      <c r="O141" s="71"/>
      <c r="P141" s="71"/>
      <c r="Q141" s="71"/>
      <c r="R141" s="71"/>
      <c r="S141" s="71"/>
      <c r="T141" s="71"/>
      <c r="U141" s="71"/>
      <c r="V141" s="23"/>
      <c r="W141" s="23"/>
      <c r="X141" s="14"/>
      <c r="Y141" s="73"/>
      <c r="Z141" s="73"/>
      <c r="AA141" s="73"/>
      <c r="AB141" s="281" t="s">
        <v>79</v>
      </c>
      <c r="AC141" s="282"/>
      <c r="AD141" s="282"/>
      <c r="AE141" s="282"/>
      <c r="AF141" s="282"/>
      <c r="AG141" s="282"/>
      <c r="AH141" s="282"/>
      <c r="AI141" s="282"/>
      <c r="AJ141" s="282"/>
      <c r="AK141" s="282"/>
      <c r="AL141" s="282"/>
      <c r="AM141" s="283"/>
    </row>
    <row r="142" spans="1:39" s="8" customFormat="1" ht="15.9" customHeight="1" x14ac:dyDescent="0.25">
      <c r="A142" s="281" t="s">
        <v>78</v>
      </c>
      <c r="B142" s="282"/>
      <c r="C142" s="285"/>
      <c r="D142" s="23" t="s">
        <v>77</v>
      </c>
      <c r="E142" s="23"/>
      <c r="F142" s="23"/>
      <c r="G142" s="23"/>
      <c r="H142" s="23"/>
      <c r="I142" s="71" t="str">
        <f>(D8)</f>
        <v>FINANSE I RACHUNKOWOŚĆ</v>
      </c>
      <c r="J142" s="14"/>
      <c r="K142" s="71"/>
      <c r="L142" s="71"/>
      <c r="M142" s="71"/>
      <c r="N142" s="74"/>
      <c r="O142" s="71"/>
      <c r="P142" s="71"/>
      <c r="Q142" s="71"/>
      <c r="R142" s="71"/>
      <c r="S142" s="71"/>
      <c r="T142" s="71"/>
      <c r="U142" s="71"/>
      <c r="V142" s="23"/>
      <c r="W142" s="23"/>
      <c r="X142" s="14"/>
      <c r="Y142" s="73"/>
      <c r="Z142" s="73"/>
      <c r="AA142" s="73"/>
      <c r="AB142" s="281" t="s">
        <v>76</v>
      </c>
      <c r="AC142" s="282"/>
      <c r="AD142" s="282"/>
      <c r="AE142" s="282"/>
      <c r="AF142" s="282"/>
      <c r="AG142" s="282"/>
      <c r="AH142" s="282"/>
      <c r="AI142" s="282"/>
      <c r="AJ142" s="282"/>
      <c r="AK142" s="282"/>
      <c r="AL142" s="282"/>
      <c r="AM142" s="283"/>
    </row>
    <row r="143" spans="1:39" s="8" customFormat="1" ht="15.9" customHeight="1" x14ac:dyDescent="0.25">
      <c r="A143" s="284" t="s">
        <v>75</v>
      </c>
      <c r="B143" s="279"/>
      <c r="C143" s="280"/>
      <c r="D143" s="72" t="s">
        <v>74</v>
      </c>
      <c r="E143" s="23"/>
      <c r="F143" s="23"/>
      <c r="G143" s="23"/>
      <c r="H143" s="23"/>
      <c r="I143" s="71" t="s">
        <v>134</v>
      </c>
      <c r="J143" s="14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23"/>
      <c r="W143" s="23"/>
      <c r="X143" s="14"/>
      <c r="Y143" s="23"/>
      <c r="Z143" s="23"/>
      <c r="AA143" s="23"/>
      <c r="AB143" s="284"/>
      <c r="AC143" s="279"/>
      <c r="AD143" s="279"/>
      <c r="AE143" s="279"/>
      <c r="AF143" s="279"/>
      <c r="AG143" s="279"/>
      <c r="AH143" s="279"/>
      <c r="AI143" s="279"/>
      <c r="AJ143" s="279"/>
      <c r="AK143" s="279"/>
      <c r="AL143" s="279"/>
      <c r="AM143" s="286"/>
    </row>
    <row r="144" spans="1:39" s="8" customFormat="1" ht="15.9" customHeight="1" x14ac:dyDescent="0.25">
      <c r="A144" s="284"/>
      <c r="B144" s="279"/>
      <c r="C144" s="280"/>
      <c r="D144" s="72"/>
      <c r="E144" s="23"/>
      <c r="F144" s="23"/>
      <c r="G144" s="23"/>
      <c r="H144" s="23"/>
      <c r="I144" s="26" t="s">
        <v>122</v>
      </c>
      <c r="J144" s="14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23"/>
      <c r="W144" s="23"/>
      <c r="X144" s="14"/>
      <c r="Y144" s="23"/>
      <c r="Z144" s="23"/>
      <c r="AA144" s="23"/>
      <c r="AB144" s="284"/>
      <c r="AC144" s="279"/>
      <c r="AD144" s="279"/>
      <c r="AE144" s="279"/>
      <c r="AF144" s="279"/>
      <c r="AG144" s="279"/>
      <c r="AH144" s="279"/>
      <c r="AI144" s="279"/>
      <c r="AJ144" s="279"/>
      <c r="AK144" s="279"/>
      <c r="AL144" s="279"/>
      <c r="AM144" s="286"/>
    </row>
    <row r="145" spans="1:42" s="8" customFormat="1" ht="15.9" customHeight="1" x14ac:dyDescent="0.25">
      <c r="A145" s="121"/>
      <c r="B145" s="19"/>
      <c r="C145" s="122"/>
      <c r="D145" s="72"/>
      <c r="E145" s="23"/>
      <c r="F145" s="23"/>
      <c r="G145" s="23"/>
      <c r="H145" s="23"/>
      <c r="I145" s="26" t="s">
        <v>109</v>
      </c>
      <c r="J145" s="14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23"/>
      <c r="W145" s="23"/>
      <c r="X145" s="14"/>
      <c r="Y145" s="23"/>
      <c r="Z145" s="23"/>
      <c r="AA145" s="23"/>
      <c r="AB145" s="121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20"/>
    </row>
    <row r="146" spans="1:42" s="8" customFormat="1" ht="15.9" customHeight="1" x14ac:dyDescent="0.25">
      <c r="A146" s="121"/>
      <c r="B146" s="19"/>
      <c r="C146" s="122"/>
      <c r="D146" s="72"/>
      <c r="E146" s="23"/>
      <c r="F146" s="23"/>
      <c r="G146" s="23"/>
      <c r="H146" s="23"/>
      <c r="I146" s="26" t="s">
        <v>97</v>
      </c>
      <c r="J146" s="14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23"/>
      <c r="W146" s="23"/>
      <c r="X146" s="14"/>
      <c r="Y146" s="23"/>
      <c r="Z146" s="23"/>
      <c r="AA146" s="23"/>
      <c r="AB146" s="121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20"/>
    </row>
    <row r="147" spans="1:42" s="8" customFormat="1" ht="15.9" customHeight="1" x14ac:dyDescent="0.25">
      <c r="A147" s="284"/>
      <c r="B147" s="279"/>
      <c r="C147" s="280"/>
      <c r="D147" s="72"/>
      <c r="E147" s="23"/>
      <c r="F147" s="23"/>
      <c r="G147" s="23"/>
      <c r="H147" s="23"/>
      <c r="I147" s="71" t="s">
        <v>73</v>
      </c>
      <c r="J147" s="14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23"/>
      <c r="W147" s="23"/>
      <c r="X147" s="14"/>
      <c r="Y147" s="23"/>
      <c r="Z147" s="23"/>
      <c r="AA147" s="23"/>
      <c r="AB147" s="284"/>
      <c r="AC147" s="279"/>
      <c r="AD147" s="279"/>
      <c r="AE147" s="279"/>
      <c r="AF147" s="279"/>
      <c r="AG147" s="279"/>
      <c r="AH147" s="279"/>
      <c r="AI147" s="279"/>
      <c r="AJ147" s="279"/>
      <c r="AK147" s="279"/>
      <c r="AL147" s="279"/>
      <c r="AM147" s="286"/>
    </row>
    <row r="148" spans="1:42" s="8" customFormat="1" ht="15.9" customHeight="1" thickBot="1" x14ac:dyDescent="0.3">
      <c r="A148" s="287"/>
      <c r="B148" s="288"/>
      <c r="C148" s="289"/>
      <c r="D148" s="290"/>
      <c r="E148" s="288"/>
      <c r="F148" s="288"/>
      <c r="G148" s="288"/>
      <c r="H148" s="288"/>
      <c r="I148" s="288"/>
      <c r="J148" s="288"/>
      <c r="K148" s="288"/>
      <c r="L148" s="288"/>
      <c r="M148" s="288"/>
      <c r="N148" s="288"/>
      <c r="O148" s="288"/>
      <c r="P148" s="288"/>
      <c r="Q148" s="288"/>
      <c r="R148" s="288"/>
      <c r="S148" s="288"/>
      <c r="T148" s="288"/>
      <c r="U148" s="288"/>
      <c r="V148" s="288"/>
      <c r="W148" s="288"/>
      <c r="X148" s="288"/>
      <c r="Y148" s="288"/>
      <c r="Z148" s="288"/>
      <c r="AA148" s="291"/>
      <c r="AB148" s="292"/>
      <c r="AC148" s="293"/>
      <c r="AD148" s="293"/>
      <c r="AE148" s="293"/>
      <c r="AF148" s="293"/>
      <c r="AG148" s="293"/>
      <c r="AH148" s="293"/>
      <c r="AI148" s="293"/>
      <c r="AJ148" s="293"/>
      <c r="AK148" s="293"/>
      <c r="AL148" s="293"/>
      <c r="AM148" s="294"/>
    </row>
    <row r="149" spans="1:42" s="8" customFormat="1" ht="6" customHeight="1" thickBot="1" x14ac:dyDescent="0.3">
      <c r="A149" s="70"/>
      <c r="B149" s="69"/>
      <c r="C149" s="69"/>
      <c r="D149" s="68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24"/>
      <c r="W149" s="24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M149" s="7"/>
    </row>
    <row r="150" spans="1:42" s="8" customFormat="1" x14ac:dyDescent="0.25">
      <c r="A150" s="295" t="s">
        <v>72</v>
      </c>
      <c r="B150" s="298" t="s">
        <v>71</v>
      </c>
      <c r="C150" s="299"/>
      <c r="D150" s="304" t="s">
        <v>70</v>
      </c>
      <c r="E150" s="305"/>
      <c r="F150" s="306"/>
      <c r="G150" s="310" t="s">
        <v>69</v>
      </c>
      <c r="H150" s="210"/>
      <c r="I150" s="210"/>
      <c r="J150" s="210"/>
      <c r="K150" s="210"/>
      <c r="L150" s="218" t="s">
        <v>68</v>
      </c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  <c r="AH150" s="210"/>
      <c r="AI150" s="210"/>
      <c r="AJ150" s="210"/>
      <c r="AK150" s="210"/>
      <c r="AL150" s="210"/>
      <c r="AM150" s="211"/>
    </row>
    <row r="151" spans="1:42" s="8" customFormat="1" x14ac:dyDescent="0.25">
      <c r="A151" s="296"/>
      <c r="B151" s="300"/>
      <c r="C151" s="301"/>
      <c r="D151" s="307"/>
      <c r="E151" s="308"/>
      <c r="F151" s="309"/>
      <c r="G151" s="187" t="s">
        <v>44</v>
      </c>
      <c r="H151" s="229" t="s">
        <v>67</v>
      </c>
      <c r="I151" s="229"/>
      <c r="J151" s="229"/>
      <c r="K151" s="253"/>
      <c r="L151" s="215" t="s">
        <v>42</v>
      </c>
      <c r="M151" s="216"/>
      <c r="N151" s="216"/>
      <c r="O151" s="217"/>
      <c r="P151" s="215" t="s">
        <v>41</v>
      </c>
      <c r="Q151" s="216"/>
      <c r="R151" s="216"/>
      <c r="S151" s="217"/>
      <c r="T151" s="215" t="s">
        <v>40</v>
      </c>
      <c r="U151" s="216"/>
      <c r="V151" s="216"/>
      <c r="W151" s="217"/>
      <c r="X151" s="215" t="s">
        <v>39</v>
      </c>
      <c r="Y151" s="216"/>
      <c r="Z151" s="216"/>
      <c r="AA151" s="217"/>
      <c r="AB151" s="215" t="s">
        <v>38</v>
      </c>
      <c r="AC151" s="216"/>
      <c r="AD151" s="216"/>
      <c r="AE151" s="217"/>
      <c r="AF151" s="215" t="s">
        <v>37</v>
      </c>
      <c r="AG151" s="216"/>
      <c r="AH151" s="216"/>
      <c r="AI151" s="217"/>
      <c r="AJ151" s="231" t="s">
        <v>36</v>
      </c>
      <c r="AK151" s="232"/>
      <c r="AL151" s="232"/>
      <c r="AM151" s="233"/>
    </row>
    <row r="152" spans="1:42" s="8" customFormat="1" ht="12.75" customHeight="1" x14ac:dyDescent="0.25">
      <c r="A152" s="296"/>
      <c r="B152" s="300"/>
      <c r="C152" s="301"/>
      <c r="D152" s="223" t="s">
        <v>46</v>
      </c>
      <c r="E152" s="183" t="s">
        <v>45</v>
      </c>
      <c r="F152" s="185" t="s">
        <v>27</v>
      </c>
      <c r="G152" s="311"/>
      <c r="H152" s="229" t="s">
        <v>35</v>
      </c>
      <c r="I152" s="229" t="s">
        <v>34</v>
      </c>
      <c r="J152" s="229" t="s">
        <v>11</v>
      </c>
      <c r="K152" s="253" t="s">
        <v>66</v>
      </c>
      <c r="L152" s="260" t="s">
        <v>65</v>
      </c>
      <c r="M152" s="261"/>
      <c r="N152" s="261"/>
      <c r="O152" s="261"/>
      <c r="P152" s="261"/>
      <c r="Q152" s="261"/>
      <c r="R152" s="261"/>
      <c r="S152" s="261"/>
      <c r="T152" s="261"/>
      <c r="U152" s="261"/>
      <c r="V152" s="261"/>
      <c r="W152" s="261"/>
      <c r="X152" s="261"/>
      <c r="Y152" s="261"/>
      <c r="Z152" s="261"/>
      <c r="AA152" s="261"/>
      <c r="AB152" s="261"/>
      <c r="AC152" s="261"/>
      <c r="AD152" s="261"/>
      <c r="AE152" s="261"/>
      <c r="AF152" s="261"/>
      <c r="AG152" s="261"/>
      <c r="AH152" s="261"/>
      <c r="AI152" s="261"/>
      <c r="AJ152" s="261"/>
      <c r="AK152" s="261"/>
      <c r="AL152" s="261"/>
      <c r="AM152" s="262"/>
    </row>
    <row r="153" spans="1:42" s="8" customFormat="1" x14ac:dyDescent="0.25">
      <c r="A153" s="296"/>
      <c r="B153" s="300"/>
      <c r="C153" s="301"/>
      <c r="D153" s="223"/>
      <c r="E153" s="225"/>
      <c r="F153" s="226"/>
      <c r="G153" s="311"/>
      <c r="H153" s="229"/>
      <c r="I153" s="229"/>
      <c r="J153" s="229"/>
      <c r="K153" s="253"/>
      <c r="L153" s="187" t="s">
        <v>35</v>
      </c>
      <c r="M153" s="181" t="s">
        <v>34</v>
      </c>
      <c r="N153" s="183" t="s">
        <v>33</v>
      </c>
      <c r="O153" s="185" t="s">
        <v>64</v>
      </c>
      <c r="P153" s="187" t="s">
        <v>35</v>
      </c>
      <c r="Q153" s="181" t="s">
        <v>34</v>
      </c>
      <c r="R153" s="183" t="s">
        <v>33</v>
      </c>
      <c r="S153" s="185" t="s">
        <v>64</v>
      </c>
      <c r="T153" s="187" t="s">
        <v>35</v>
      </c>
      <c r="U153" s="181" t="s">
        <v>34</v>
      </c>
      <c r="V153" s="183" t="s">
        <v>33</v>
      </c>
      <c r="W153" s="185" t="s">
        <v>64</v>
      </c>
      <c r="X153" s="187" t="s">
        <v>35</v>
      </c>
      <c r="Y153" s="181" t="s">
        <v>34</v>
      </c>
      <c r="Z153" s="183" t="s">
        <v>33</v>
      </c>
      <c r="AA153" s="185" t="s">
        <v>64</v>
      </c>
      <c r="AB153" s="187" t="s">
        <v>35</v>
      </c>
      <c r="AC153" s="181" t="s">
        <v>34</v>
      </c>
      <c r="AD153" s="183" t="s">
        <v>33</v>
      </c>
      <c r="AE153" s="185" t="s">
        <v>64</v>
      </c>
      <c r="AF153" s="187" t="s">
        <v>35</v>
      </c>
      <c r="AG153" s="181" t="s">
        <v>34</v>
      </c>
      <c r="AH153" s="183" t="s">
        <v>33</v>
      </c>
      <c r="AI153" s="185" t="s">
        <v>64</v>
      </c>
      <c r="AJ153" s="196" t="s">
        <v>35</v>
      </c>
      <c r="AK153" s="179" t="s">
        <v>34</v>
      </c>
      <c r="AL153" s="234" t="s">
        <v>33</v>
      </c>
      <c r="AM153" s="192" t="s">
        <v>32</v>
      </c>
    </row>
    <row r="154" spans="1:42" s="8" customFormat="1" ht="13.8" thickBot="1" x14ac:dyDescent="0.3">
      <c r="A154" s="297"/>
      <c r="B154" s="302"/>
      <c r="C154" s="303"/>
      <c r="D154" s="224"/>
      <c r="E154" s="184"/>
      <c r="F154" s="186"/>
      <c r="G154" s="188"/>
      <c r="H154" s="230"/>
      <c r="I154" s="230"/>
      <c r="J154" s="230"/>
      <c r="K154" s="254"/>
      <c r="L154" s="188"/>
      <c r="M154" s="182"/>
      <c r="N154" s="184"/>
      <c r="O154" s="186"/>
      <c r="P154" s="188"/>
      <c r="Q154" s="182"/>
      <c r="R154" s="184"/>
      <c r="S154" s="186"/>
      <c r="T154" s="188"/>
      <c r="U154" s="182"/>
      <c r="V154" s="184"/>
      <c r="W154" s="186"/>
      <c r="X154" s="188"/>
      <c r="Y154" s="182"/>
      <c r="Z154" s="184"/>
      <c r="AA154" s="186"/>
      <c r="AB154" s="188"/>
      <c r="AC154" s="182"/>
      <c r="AD154" s="184"/>
      <c r="AE154" s="186"/>
      <c r="AF154" s="188"/>
      <c r="AG154" s="182"/>
      <c r="AH154" s="184"/>
      <c r="AI154" s="186"/>
      <c r="AJ154" s="197"/>
      <c r="AK154" s="180"/>
      <c r="AL154" s="235"/>
      <c r="AM154" s="193"/>
    </row>
    <row r="155" spans="1:42" s="26" customFormat="1" ht="18" customHeight="1" thickBot="1" x14ac:dyDescent="0.3">
      <c r="A155" s="66" t="s">
        <v>173</v>
      </c>
      <c r="B155" s="324" t="s">
        <v>172</v>
      </c>
      <c r="C155" s="324"/>
      <c r="D155" s="350"/>
      <c r="E155" s="350"/>
      <c r="F155" s="119"/>
      <c r="G155" s="119"/>
      <c r="H155" s="351"/>
      <c r="I155" s="350"/>
      <c r="J155" s="350"/>
      <c r="K155" s="350"/>
      <c r="L155" s="350"/>
      <c r="M155" s="350"/>
      <c r="N155" s="350"/>
      <c r="O155" s="350"/>
      <c r="P155" s="350"/>
      <c r="Q155" s="350"/>
      <c r="R155" s="350"/>
      <c r="S155" s="350"/>
      <c r="T155" s="350"/>
      <c r="U155" s="350"/>
      <c r="V155" s="350"/>
      <c r="W155" s="350"/>
      <c r="X155" s="350"/>
      <c r="Y155" s="350"/>
      <c r="Z155" s="350"/>
      <c r="AA155" s="350"/>
      <c r="AB155" s="350"/>
      <c r="AC155" s="350"/>
      <c r="AD155" s="350"/>
      <c r="AE155" s="350"/>
      <c r="AF155" s="350"/>
      <c r="AG155" s="350"/>
      <c r="AH155" s="350"/>
      <c r="AI155" s="350"/>
      <c r="AJ155" s="350"/>
      <c r="AK155" s="350"/>
      <c r="AL155" s="350"/>
      <c r="AM155" s="352"/>
    </row>
    <row r="156" spans="1:42" s="8" customFormat="1" ht="18" customHeight="1" x14ac:dyDescent="0.25">
      <c r="A156" s="64" t="s">
        <v>24</v>
      </c>
      <c r="B156" s="329" t="s">
        <v>171</v>
      </c>
      <c r="C156" s="330"/>
      <c r="D156" s="118"/>
      <c r="E156" s="117">
        <v>2</v>
      </c>
      <c r="F156" s="113">
        <v>2</v>
      </c>
      <c r="G156" s="116">
        <f t="shared" ref="G156:G174" si="8">SUM(H156:K156)</f>
        <v>20</v>
      </c>
      <c r="H156" s="111">
        <f t="shared" ref="H156:I163" si="9">L156+P156+T156+X156+AB156+AF156+AJ156</f>
        <v>10</v>
      </c>
      <c r="I156" s="115">
        <f t="shared" si="9"/>
        <v>10</v>
      </c>
      <c r="J156" s="111"/>
      <c r="K156" s="111"/>
      <c r="L156" s="114"/>
      <c r="M156" s="111"/>
      <c r="N156" s="111"/>
      <c r="O156" s="113"/>
      <c r="P156" s="112">
        <v>10</v>
      </c>
      <c r="Q156" s="111">
        <v>10</v>
      </c>
      <c r="R156" s="111"/>
      <c r="S156" s="113"/>
      <c r="T156" s="112"/>
      <c r="U156" s="111"/>
      <c r="V156" s="111"/>
      <c r="W156" s="113"/>
      <c r="X156" s="112"/>
      <c r="Y156" s="111"/>
      <c r="Z156" s="111"/>
      <c r="AA156" s="113"/>
      <c r="AB156" s="112"/>
      <c r="AC156" s="111"/>
      <c r="AD156" s="111"/>
      <c r="AE156" s="108"/>
      <c r="AF156" s="110"/>
      <c r="AG156" s="109"/>
      <c r="AH156" s="109"/>
      <c r="AI156" s="108"/>
      <c r="AJ156" s="107"/>
      <c r="AK156" s="106"/>
      <c r="AL156" s="106"/>
      <c r="AM156" s="105"/>
    </row>
    <row r="157" spans="1:42" s="8" customFormat="1" ht="18" customHeight="1" x14ac:dyDescent="0.25">
      <c r="A157" s="52" t="s">
        <v>21</v>
      </c>
      <c r="B157" s="331" t="s">
        <v>170</v>
      </c>
      <c r="C157" s="332"/>
      <c r="D157" s="86">
        <v>1</v>
      </c>
      <c r="E157" s="53">
        <v>1</v>
      </c>
      <c r="F157" s="49">
        <v>4</v>
      </c>
      <c r="G157" s="63">
        <f t="shared" si="8"/>
        <v>35</v>
      </c>
      <c r="H157" s="50">
        <f t="shared" si="9"/>
        <v>15</v>
      </c>
      <c r="I157" s="50">
        <f t="shared" si="9"/>
        <v>20</v>
      </c>
      <c r="J157" s="50"/>
      <c r="K157" s="50"/>
      <c r="L157" s="52"/>
      <c r="M157" s="50"/>
      <c r="N157" s="50"/>
      <c r="O157" s="49"/>
      <c r="P157" s="156">
        <v>15</v>
      </c>
      <c r="Q157" s="50">
        <v>20</v>
      </c>
      <c r="R157" s="50"/>
      <c r="S157" s="53"/>
      <c r="T157" s="52"/>
      <c r="U157" s="50"/>
      <c r="V157" s="50"/>
      <c r="W157" s="49"/>
      <c r="X157" s="52"/>
      <c r="Y157" s="50"/>
      <c r="Z157" s="50"/>
      <c r="AA157" s="49"/>
      <c r="AB157" s="51"/>
      <c r="AC157" s="50"/>
      <c r="AD157" s="50"/>
      <c r="AE157" s="91"/>
      <c r="AF157" s="90"/>
      <c r="AG157" s="88"/>
      <c r="AH157" s="88"/>
      <c r="AI157" s="87"/>
      <c r="AJ157" s="48"/>
      <c r="AK157" s="47"/>
      <c r="AL157" s="47"/>
      <c r="AM157" s="46"/>
    </row>
    <row r="158" spans="1:42" s="14" customFormat="1" ht="18" customHeight="1" x14ac:dyDescent="0.25">
      <c r="A158" s="52" t="s">
        <v>17</v>
      </c>
      <c r="B158" s="331" t="s">
        <v>169</v>
      </c>
      <c r="C158" s="353"/>
      <c r="D158" s="86">
        <v>1</v>
      </c>
      <c r="E158" s="53">
        <v>1</v>
      </c>
      <c r="F158" s="49">
        <v>4</v>
      </c>
      <c r="G158" s="63">
        <f t="shared" si="8"/>
        <v>35</v>
      </c>
      <c r="H158" s="50">
        <f t="shared" si="9"/>
        <v>15</v>
      </c>
      <c r="I158" s="50">
        <f t="shared" si="9"/>
        <v>20</v>
      </c>
      <c r="J158" s="50"/>
      <c r="K158" s="50"/>
      <c r="L158" s="52"/>
      <c r="M158" s="50"/>
      <c r="N158" s="50"/>
      <c r="O158" s="49"/>
      <c r="P158" s="157">
        <v>15</v>
      </c>
      <c r="Q158" s="50">
        <v>20</v>
      </c>
      <c r="R158" s="50"/>
      <c r="S158" s="49"/>
      <c r="T158" s="51"/>
      <c r="U158" s="50"/>
      <c r="V158" s="50"/>
      <c r="W158" s="49"/>
      <c r="X158" s="51"/>
      <c r="Y158" s="50"/>
      <c r="Z158" s="50"/>
      <c r="AA158" s="49"/>
      <c r="AB158" s="51"/>
      <c r="AC158" s="50"/>
      <c r="AD158" s="50"/>
      <c r="AE158" s="87"/>
      <c r="AF158" s="89"/>
      <c r="AG158" s="88"/>
      <c r="AH158" s="88"/>
      <c r="AI158" s="87"/>
      <c r="AJ158" s="48"/>
      <c r="AK158" s="47"/>
      <c r="AL158" s="47"/>
      <c r="AM158" s="46"/>
      <c r="AP158" s="8"/>
    </row>
    <row r="159" spans="1:42" s="8" customFormat="1" ht="18" customHeight="1" x14ac:dyDescent="0.25">
      <c r="A159" s="52" t="s">
        <v>13</v>
      </c>
      <c r="B159" s="331" t="s">
        <v>168</v>
      </c>
      <c r="C159" s="332"/>
      <c r="D159" s="86">
        <v>1</v>
      </c>
      <c r="E159" s="53">
        <v>1</v>
      </c>
      <c r="F159" s="49">
        <v>4</v>
      </c>
      <c r="G159" s="63">
        <f t="shared" si="8"/>
        <v>25</v>
      </c>
      <c r="H159" s="50">
        <f t="shared" si="9"/>
        <v>15</v>
      </c>
      <c r="I159" s="50">
        <f t="shared" si="9"/>
        <v>10</v>
      </c>
      <c r="J159" s="50"/>
      <c r="K159" s="50"/>
      <c r="L159" s="52"/>
      <c r="M159" s="50"/>
      <c r="N159" s="50"/>
      <c r="O159" s="49"/>
      <c r="P159" s="157">
        <v>15</v>
      </c>
      <c r="Q159" s="50">
        <v>10</v>
      </c>
      <c r="R159" s="50"/>
      <c r="S159" s="49"/>
      <c r="T159" s="51"/>
      <c r="U159" s="50"/>
      <c r="V159" s="50"/>
      <c r="W159" s="49"/>
      <c r="X159" s="51"/>
      <c r="Y159" s="50"/>
      <c r="Z159" s="50"/>
      <c r="AA159" s="49"/>
      <c r="AB159" s="51"/>
      <c r="AC159" s="50"/>
      <c r="AD159" s="50"/>
      <c r="AE159" s="87"/>
      <c r="AF159" s="89"/>
      <c r="AG159" s="88"/>
      <c r="AH159" s="88"/>
      <c r="AI159" s="87"/>
      <c r="AJ159" s="48"/>
      <c r="AK159" s="47"/>
      <c r="AL159" s="47"/>
      <c r="AM159" s="46"/>
    </row>
    <row r="160" spans="1:42" s="8" customFormat="1" ht="18" customHeight="1" x14ac:dyDescent="0.25">
      <c r="A160" s="52" t="s">
        <v>9</v>
      </c>
      <c r="B160" s="331" t="s">
        <v>167</v>
      </c>
      <c r="C160" s="332"/>
      <c r="D160" s="86">
        <v>1</v>
      </c>
      <c r="E160" s="53">
        <v>1</v>
      </c>
      <c r="F160" s="49">
        <v>3</v>
      </c>
      <c r="G160" s="63">
        <f t="shared" si="8"/>
        <v>20</v>
      </c>
      <c r="H160" s="50">
        <f t="shared" si="9"/>
        <v>10</v>
      </c>
      <c r="I160" s="50">
        <f t="shared" si="9"/>
        <v>10</v>
      </c>
      <c r="J160" s="50"/>
      <c r="K160" s="50"/>
      <c r="L160" s="52"/>
      <c r="M160" s="50"/>
      <c r="N160" s="50"/>
      <c r="O160" s="49"/>
      <c r="P160" s="157">
        <v>10</v>
      </c>
      <c r="Q160" s="50">
        <v>10</v>
      </c>
      <c r="R160" s="50"/>
      <c r="S160" s="49"/>
      <c r="T160" s="63"/>
      <c r="U160" s="50"/>
      <c r="V160" s="50"/>
      <c r="W160" s="49"/>
      <c r="X160" s="51"/>
      <c r="Y160" s="50"/>
      <c r="Z160" s="50"/>
      <c r="AA160" s="49"/>
      <c r="AB160" s="51"/>
      <c r="AC160" s="50"/>
      <c r="AD160" s="50"/>
      <c r="AE160" s="87"/>
      <c r="AF160" s="89"/>
      <c r="AG160" s="88"/>
      <c r="AH160" s="88"/>
      <c r="AI160" s="87"/>
      <c r="AJ160" s="48"/>
      <c r="AK160" s="47"/>
      <c r="AL160" s="47"/>
      <c r="AM160" s="46"/>
    </row>
    <row r="161" spans="1:39" s="8" customFormat="1" ht="18" customHeight="1" x14ac:dyDescent="0.25">
      <c r="A161" s="52" t="s">
        <v>56</v>
      </c>
      <c r="B161" s="331" t="s">
        <v>166</v>
      </c>
      <c r="C161" s="332"/>
      <c r="D161" s="86">
        <v>1</v>
      </c>
      <c r="E161" s="53">
        <v>1</v>
      </c>
      <c r="F161" s="49">
        <v>4</v>
      </c>
      <c r="G161" s="63">
        <f t="shared" si="8"/>
        <v>25</v>
      </c>
      <c r="H161" s="50">
        <f t="shared" si="9"/>
        <v>15</v>
      </c>
      <c r="I161" s="50">
        <f t="shared" si="9"/>
        <v>10</v>
      </c>
      <c r="J161" s="50"/>
      <c r="K161" s="50"/>
      <c r="L161" s="52"/>
      <c r="M161" s="50"/>
      <c r="N161" s="50"/>
      <c r="O161" s="49"/>
      <c r="P161" s="51"/>
      <c r="Q161" s="50"/>
      <c r="R161" s="50"/>
      <c r="S161" s="49"/>
      <c r="T161" s="158">
        <v>15</v>
      </c>
      <c r="U161" s="50">
        <v>10</v>
      </c>
      <c r="V161" s="50"/>
      <c r="W161" s="49"/>
      <c r="X161" s="51"/>
      <c r="Y161" s="50"/>
      <c r="Z161" s="50"/>
      <c r="AA161" s="49"/>
      <c r="AB161" s="51"/>
      <c r="AC161" s="50"/>
      <c r="AD161" s="50"/>
      <c r="AE161" s="87"/>
      <c r="AF161" s="89"/>
      <c r="AG161" s="88"/>
      <c r="AH161" s="88"/>
      <c r="AI161" s="87"/>
      <c r="AJ161" s="48"/>
      <c r="AK161" s="47"/>
      <c r="AL161" s="47"/>
      <c r="AM161" s="46"/>
    </row>
    <row r="162" spans="1:39" s="8" customFormat="1" ht="18" customHeight="1" x14ac:dyDescent="0.25">
      <c r="A162" s="52" t="s">
        <v>54</v>
      </c>
      <c r="B162" s="331" t="s">
        <v>165</v>
      </c>
      <c r="C162" s="332"/>
      <c r="D162" s="86">
        <v>1</v>
      </c>
      <c r="E162" s="53">
        <v>2</v>
      </c>
      <c r="F162" s="49">
        <v>4</v>
      </c>
      <c r="G162" s="63">
        <f t="shared" si="8"/>
        <v>30</v>
      </c>
      <c r="H162" s="50">
        <f t="shared" si="9"/>
        <v>10</v>
      </c>
      <c r="I162" s="50">
        <f t="shared" si="9"/>
        <v>10</v>
      </c>
      <c r="J162" s="50">
        <f>N162+R162+V162+Z162+AD162+AH162+AL162</f>
        <v>10</v>
      </c>
      <c r="K162" s="50"/>
      <c r="L162" s="52"/>
      <c r="M162" s="50"/>
      <c r="N162" s="50"/>
      <c r="O162" s="49"/>
      <c r="P162" s="51"/>
      <c r="Q162" s="50"/>
      <c r="R162" s="50"/>
      <c r="S162" s="49"/>
      <c r="T162" s="158">
        <v>10</v>
      </c>
      <c r="U162" s="50">
        <v>10</v>
      </c>
      <c r="V162" s="50">
        <v>10</v>
      </c>
      <c r="W162" s="49"/>
      <c r="X162" s="51"/>
      <c r="Y162" s="50"/>
      <c r="Z162" s="50"/>
      <c r="AA162" s="49"/>
      <c r="AB162" s="51"/>
      <c r="AC162" s="50"/>
      <c r="AD162" s="50"/>
      <c r="AE162" s="87"/>
      <c r="AF162" s="90"/>
      <c r="AG162" s="88"/>
      <c r="AH162" s="88"/>
      <c r="AI162" s="87"/>
      <c r="AJ162" s="104"/>
      <c r="AK162" s="47"/>
      <c r="AL162" s="47"/>
      <c r="AM162" s="46"/>
    </row>
    <row r="163" spans="1:39" s="8" customFormat="1" ht="18" customHeight="1" x14ac:dyDescent="0.25">
      <c r="A163" s="52" t="s">
        <v>52</v>
      </c>
      <c r="B163" s="331" t="s">
        <v>164</v>
      </c>
      <c r="C163" s="332"/>
      <c r="D163" s="86"/>
      <c r="E163" s="53">
        <v>2</v>
      </c>
      <c r="F163" s="49">
        <v>2</v>
      </c>
      <c r="G163" s="63">
        <f t="shared" si="8"/>
        <v>20</v>
      </c>
      <c r="H163" s="50">
        <f t="shared" si="9"/>
        <v>10</v>
      </c>
      <c r="I163" s="50">
        <f t="shared" si="9"/>
        <v>10</v>
      </c>
      <c r="J163" s="50"/>
      <c r="K163" s="50"/>
      <c r="L163" s="52"/>
      <c r="M163" s="50"/>
      <c r="N163" s="50"/>
      <c r="O163" s="49"/>
      <c r="P163" s="51"/>
      <c r="Q163" s="50"/>
      <c r="R163" s="50"/>
      <c r="S163" s="49"/>
      <c r="T163" s="51">
        <v>10</v>
      </c>
      <c r="U163" s="50">
        <v>10</v>
      </c>
      <c r="V163" s="50"/>
      <c r="W163" s="49"/>
      <c r="X163" s="51"/>
      <c r="Y163" s="50"/>
      <c r="Z163" s="50"/>
      <c r="AA163" s="49"/>
      <c r="AB163" s="51"/>
      <c r="AC163" s="50"/>
      <c r="AD163" s="50"/>
      <c r="AE163" s="87"/>
      <c r="AF163" s="89"/>
      <c r="AG163" s="88"/>
      <c r="AH163" s="88"/>
      <c r="AI163" s="87"/>
      <c r="AJ163" s="48"/>
      <c r="AK163" s="47"/>
      <c r="AL163" s="47"/>
      <c r="AM163" s="46"/>
    </row>
    <row r="164" spans="1:39" s="8" customFormat="1" ht="18" customHeight="1" x14ac:dyDescent="0.25">
      <c r="A164" s="52" t="s">
        <v>50</v>
      </c>
      <c r="B164" s="331" t="s">
        <v>163</v>
      </c>
      <c r="C164" s="332"/>
      <c r="D164" s="86"/>
      <c r="E164" s="53">
        <v>2</v>
      </c>
      <c r="F164" s="49">
        <v>4</v>
      </c>
      <c r="G164" s="63">
        <f t="shared" si="8"/>
        <v>25</v>
      </c>
      <c r="H164" s="50">
        <f>L164+P164+T164+X164+AB164+AF164+AJ164</f>
        <v>10</v>
      </c>
      <c r="I164" s="50"/>
      <c r="J164" s="50"/>
      <c r="K164" s="50">
        <f>O164+S164+W164+AA164+AE164+AI164+AM164</f>
        <v>15</v>
      </c>
      <c r="L164" s="52"/>
      <c r="M164" s="50"/>
      <c r="N164" s="50"/>
      <c r="O164" s="49"/>
      <c r="P164" s="51"/>
      <c r="Q164" s="50"/>
      <c r="R164" s="50"/>
      <c r="S164" s="49"/>
      <c r="T164" s="51">
        <v>10</v>
      </c>
      <c r="U164" s="50"/>
      <c r="V164" s="50"/>
      <c r="W164" s="49">
        <v>15</v>
      </c>
      <c r="X164" s="51"/>
      <c r="Y164" s="50"/>
      <c r="Z164" s="50"/>
      <c r="AA164" s="49"/>
      <c r="AB164" s="51"/>
      <c r="AC164" s="50"/>
      <c r="AD164" s="50"/>
      <c r="AE164" s="87"/>
      <c r="AF164" s="89"/>
      <c r="AG164" s="88"/>
      <c r="AH164" s="88"/>
      <c r="AI164" s="87"/>
      <c r="AJ164" s="48"/>
      <c r="AK164" s="47"/>
      <c r="AL164" s="47"/>
      <c r="AM164" s="46"/>
    </row>
    <row r="165" spans="1:39" s="8" customFormat="1" ht="31.95" customHeight="1" x14ac:dyDescent="0.25">
      <c r="A165" s="52" t="s">
        <v>162</v>
      </c>
      <c r="B165" s="343" t="s">
        <v>161</v>
      </c>
      <c r="C165" s="349"/>
      <c r="D165" s="86"/>
      <c r="E165" s="53">
        <v>1</v>
      </c>
      <c r="F165" s="49">
        <v>2</v>
      </c>
      <c r="G165" s="63">
        <f t="shared" si="8"/>
        <v>10</v>
      </c>
      <c r="H165" s="50"/>
      <c r="I165" s="51"/>
      <c r="J165" s="50">
        <f>N165+R165+V165+Z165+AD165+AH165+AL165</f>
        <v>10</v>
      </c>
      <c r="K165" s="50"/>
      <c r="L165" s="52"/>
      <c r="M165" s="50"/>
      <c r="N165" s="50"/>
      <c r="O165" s="49"/>
      <c r="P165" s="51"/>
      <c r="Q165" s="50"/>
      <c r="R165" s="50"/>
      <c r="S165" s="49"/>
      <c r="T165" s="51"/>
      <c r="U165" s="50"/>
      <c r="V165" s="50">
        <v>10</v>
      </c>
      <c r="W165" s="49"/>
      <c r="X165" s="51"/>
      <c r="Y165" s="50"/>
      <c r="Z165" s="50"/>
      <c r="AA165" s="49"/>
      <c r="AB165" s="51"/>
      <c r="AC165" s="50"/>
      <c r="AD165" s="50"/>
      <c r="AE165" s="87"/>
      <c r="AF165" s="89"/>
      <c r="AG165" s="88"/>
      <c r="AH165" s="88"/>
      <c r="AI165" s="87"/>
      <c r="AJ165" s="48"/>
      <c r="AK165" s="47"/>
      <c r="AL165" s="47"/>
      <c r="AM165" s="46"/>
    </row>
    <row r="166" spans="1:39" s="8" customFormat="1" ht="31.95" customHeight="1" x14ac:dyDescent="0.25">
      <c r="A166" s="52" t="s">
        <v>160</v>
      </c>
      <c r="B166" s="343" t="s">
        <v>159</v>
      </c>
      <c r="C166" s="344"/>
      <c r="D166" s="86"/>
      <c r="E166" s="53">
        <v>1</v>
      </c>
      <c r="F166" s="49">
        <v>2</v>
      </c>
      <c r="G166" s="63">
        <f t="shared" si="8"/>
        <v>10</v>
      </c>
      <c r="H166" s="50"/>
      <c r="I166" s="51"/>
      <c r="J166" s="50"/>
      <c r="K166" s="84">
        <f>O166+S166+W166+AA166+AE166+AI166+AM166</f>
        <v>10</v>
      </c>
      <c r="L166" s="52"/>
      <c r="M166" s="50"/>
      <c r="N166" s="50"/>
      <c r="O166" s="49"/>
      <c r="P166" s="51"/>
      <c r="Q166" s="50"/>
      <c r="R166" s="50"/>
      <c r="S166" s="49"/>
      <c r="T166" s="51"/>
      <c r="U166" s="50"/>
      <c r="V166" s="50"/>
      <c r="W166" s="55">
        <v>10</v>
      </c>
      <c r="X166" s="51"/>
      <c r="Y166" s="50"/>
      <c r="Z166" s="50"/>
      <c r="AA166" s="49"/>
      <c r="AB166" s="51"/>
      <c r="AC166" s="50"/>
      <c r="AD166" s="50"/>
      <c r="AE166" s="87"/>
      <c r="AF166" s="89"/>
      <c r="AG166" s="88"/>
      <c r="AH166" s="88"/>
      <c r="AI166" s="87"/>
      <c r="AJ166" s="48"/>
      <c r="AK166" s="47"/>
      <c r="AL166" s="47"/>
      <c r="AM166" s="46"/>
    </row>
    <row r="167" spans="1:39" s="8" customFormat="1" ht="18" customHeight="1" x14ac:dyDescent="0.25">
      <c r="A167" s="52" t="s">
        <v>158</v>
      </c>
      <c r="B167" s="331" t="s">
        <v>157</v>
      </c>
      <c r="C167" s="332"/>
      <c r="D167" s="86"/>
      <c r="E167" s="53">
        <v>2</v>
      </c>
      <c r="F167" s="49">
        <v>6</v>
      </c>
      <c r="G167" s="63">
        <f t="shared" si="8"/>
        <v>40</v>
      </c>
      <c r="H167" s="50"/>
      <c r="I167" s="51"/>
      <c r="J167" s="50">
        <f>N167+R167+V167+Z167+AD167+AH167+AL167</f>
        <v>40</v>
      </c>
      <c r="K167" s="50"/>
      <c r="L167" s="52"/>
      <c r="M167" s="50"/>
      <c r="N167" s="50"/>
      <c r="O167" s="49"/>
      <c r="P167" s="51"/>
      <c r="Q167" s="50"/>
      <c r="R167" s="50"/>
      <c r="S167" s="49"/>
      <c r="T167" s="51"/>
      <c r="U167" s="50"/>
      <c r="V167" s="50">
        <v>20</v>
      </c>
      <c r="W167" s="49"/>
      <c r="X167" s="51"/>
      <c r="Y167" s="50"/>
      <c r="Z167" s="50">
        <v>20</v>
      </c>
      <c r="AA167" s="49"/>
      <c r="AB167" s="51"/>
      <c r="AC167" s="50"/>
      <c r="AD167" s="50"/>
      <c r="AE167" s="87"/>
      <c r="AF167" s="89"/>
      <c r="AG167" s="88"/>
      <c r="AH167" s="88"/>
      <c r="AI167" s="87"/>
      <c r="AJ167" s="48"/>
      <c r="AK167" s="47"/>
      <c r="AL167" s="47"/>
      <c r="AM167" s="46"/>
    </row>
    <row r="168" spans="1:39" s="8" customFormat="1" ht="18" customHeight="1" x14ac:dyDescent="0.25">
      <c r="A168" s="52" t="s">
        <v>156</v>
      </c>
      <c r="B168" s="331" t="s">
        <v>155</v>
      </c>
      <c r="C168" s="332"/>
      <c r="D168" s="86">
        <v>1</v>
      </c>
      <c r="E168" s="53">
        <v>2</v>
      </c>
      <c r="F168" s="49">
        <v>3</v>
      </c>
      <c r="G168" s="63">
        <f t="shared" si="8"/>
        <v>30</v>
      </c>
      <c r="H168" s="50">
        <f>L168+P168+T168+X168+AB168+AF168+AJ168</f>
        <v>10</v>
      </c>
      <c r="I168" s="51">
        <f>M168+Q168+U168+Y168+AC168+AG168+AK168</f>
        <v>10</v>
      </c>
      <c r="J168" s="50">
        <f>N168+R168+V168+Z168+AD168+AH168+AL168</f>
        <v>10</v>
      </c>
      <c r="K168" s="50"/>
      <c r="L168" s="52"/>
      <c r="M168" s="50"/>
      <c r="N168" s="50"/>
      <c r="O168" s="49"/>
      <c r="P168" s="51"/>
      <c r="Q168" s="50"/>
      <c r="R168" s="50"/>
      <c r="S168" s="49"/>
      <c r="T168" s="51"/>
      <c r="U168" s="50"/>
      <c r="V168" s="50"/>
      <c r="W168" s="49"/>
      <c r="X168" s="157">
        <v>10</v>
      </c>
      <c r="Y168" s="50">
        <v>10</v>
      </c>
      <c r="Z168" s="50">
        <v>10</v>
      </c>
      <c r="AA168" s="49"/>
      <c r="AB168" s="51"/>
      <c r="AC168" s="50"/>
      <c r="AD168" s="50"/>
      <c r="AE168" s="87"/>
      <c r="AF168" s="89"/>
      <c r="AG168" s="88"/>
      <c r="AH168" s="88"/>
      <c r="AI168" s="87"/>
      <c r="AJ168" s="48"/>
      <c r="AK168" s="47"/>
      <c r="AL168" s="47"/>
      <c r="AM168" s="46"/>
    </row>
    <row r="169" spans="1:39" s="8" customFormat="1" ht="18" customHeight="1" x14ac:dyDescent="0.25">
      <c r="A169" s="52" t="s">
        <v>154</v>
      </c>
      <c r="B169" s="331" t="s">
        <v>153</v>
      </c>
      <c r="C169" s="332"/>
      <c r="D169" s="86"/>
      <c r="E169" s="53">
        <v>2</v>
      </c>
      <c r="F169" s="49">
        <v>3</v>
      </c>
      <c r="G169" s="63">
        <f t="shared" si="8"/>
        <v>20</v>
      </c>
      <c r="H169" s="50"/>
      <c r="I169" s="51">
        <f>M169+Q169+U169+Y169+AC169+AG169+AK169</f>
        <v>10</v>
      </c>
      <c r="J169" s="50">
        <f>N169+R169+V169+Z169+AD169+AH169+AL169</f>
        <v>10</v>
      </c>
      <c r="K169" s="50"/>
      <c r="L169" s="52"/>
      <c r="M169" s="50"/>
      <c r="N169" s="50"/>
      <c r="O169" s="49"/>
      <c r="P169" s="51"/>
      <c r="Q169" s="50"/>
      <c r="R169" s="50"/>
      <c r="S169" s="49"/>
      <c r="T169" s="51"/>
      <c r="U169" s="50"/>
      <c r="V169" s="50"/>
      <c r="W169" s="49"/>
      <c r="X169" s="51"/>
      <c r="Y169" s="50">
        <v>10</v>
      </c>
      <c r="Z169" s="50">
        <v>10</v>
      </c>
      <c r="AA169" s="49"/>
      <c r="AB169" s="51"/>
      <c r="AC169" s="50"/>
      <c r="AD169" s="50"/>
      <c r="AE169" s="87"/>
      <c r="AF169" s="89"/>
      <c r="AG169" s="88"/>
      <c r="AH169" s="88"/>
      <c r="AI169" s="87"/>
      <c r="AJ169" s="48"/>
      <c r="AK169" s="47"/>
      <c r="AL169" s="47"/>
      <c r="AM169" s="46"/>
    </row>
    <row r="170" spans="1:39" s="8" customFormat="1" ht="18" customHeight="1" x14ac:dyDescent="0.25">
      <c r="A170" s="52" t="s">
        <v>152</v>
      </c>
      <c r="B170" s="331" t="s">
        <v>151</v>
      </c>
      <c r="C170" s="332"/>
      <c r="D170" s="86">
        <v>1</v>
      </c>
      <c r="E170" s="53">
        <v>1</v>
      </c>
      <c r="F170" s="49">
        <v>4</v>
      </c>
      <c r="G170" s="63">
        <f t="shared" si="8"/>
        <v>35</v>
      </c>
      <c r="H170" s="50">
        <f>L170+P170+T170+X170+AB170+AF170+AJ170</f>
        <v>15</v>
      </c>
      <c r="I170" s="51">
        <f>M170+Q170+U170+Y170+AC170+AG170+AK170</f>
        <v>20</v>
      </c>
      <c r="J170" s="50"/>
      <c r="K170" s="50"/>
      <c r="L170" s="52"/>
      <c r="M170" s="50"/>
      <c r="N170" s="50"/>
      <c r="O170" s="49"/>
      <c r="P170" s="51"/>
      <c r="Q170" s="50"/>
      <c r="R170" s="50"/>
      <c r="S170" s="49"/>
      <c r="T170" s="51"/>
      <c r="U170" s="50"/>
      <c r="V170" s="50"/>
      <c r="W170" s="49"/>
      <c r="X170" s="157">
        <v>15</v>
      </c>
      <c r="Y170" s="50">
        <v>20</v>
      </c>
      <c r="Z170" s="50"/>
      <c r="AA170" s="49"/>
      <c r="AB170" s="51"/>
      <c r="AC170" s="50"/>
      <c r="AD170" s="50"/>
      <c r="AE170" s="87"/>
      <c r="AF170" s="89"/>
      <c r="AG170" s="88"/>
      <c r="AH170" s="88"/>
      <c r="AI170" s="87"/>
      <c r="AJ170" s="48"/>
      <c r="AK170" s="47"/>
      <c r="AL170" s="47"/>
      <c r="AM170" s="46"/>
    </row>
    <row r="171" spans="1:39" s="8" customFormat="1" ht="18" customHeight="1" x14ac:dyDescent="0.25">
      <c r="A171" s="52" t="s">
        <v>150</v>
      </c>
      <c r="B171" s="331" t="s">
        <v>149</v>
      </c>
      <c r="C171" s="332"/>
      <c r="D171" s="86"/>
      <c r="E171" s="53">
        <v>2</v>
      </c>
      <c r="F171" s="49">
        <v>2</v>
      </c>
      <c r="G171" s="63">
        <f t="shared" si="8"/>
        <v>20</v>
      </c>
      <c r="H171" s="50">
        <f>L171+P171+T171+X171+AB171+AF171+AJ171</f>
        <v>10</v>
      </c>
      <c r="I171" s="51">
        <f>M171+Q171+U171+Y171+AC171+AG171+AK171</f>
        <v>10</v>
      </c>
      <c r="J171" s="51"/>
      <c r="K171" s="51"/>
      <c r="L171" s="52"/>
      <c r="M171" s="50"/>
      <c r="N171" s="50"/>
      <c r="O171" s="49"/>
      <c r="P171" s="51"/>
      <c r="Q171" s="50"/>
      <c r="R171" s="50"/>
      <c r="S171" s="49"/>
      <c r="T171" s="51"/>
      <c r="U171" s="50"/>
      <c r="V171" s="50"/>
      <c r="W171" s="49"/>
      <c r="X171" s="51">
        <v>10</v>
      </c>
      <c r="Y171" s="50">
        <v>10</v>
      </c>
      <c r="Z171" s="50"/>
      <c r="AA171" s="49"/>
      <c r="AB171" s="51"/>
      <c r="AC171" s="50"/>
      <c r="AD171" s="50"/>
      <c r="AE171" s="87"/>
      <c r="AF171" s="89"/>
      <c r="AG171" s="88"/>
      <c r="AH171" s="88"/>
      <c r="AI171" s="87"/>
      <c r="AJ171" s="48"/>
      <c r="AK171" s="47"/>
      <c r="AL171" s="47"/>
      <c r="AM171" s="46"/>
    </row>
    <row r="172" spans="1:39" s="8" customFormat="1" ht="30" customHeight="1" x14ac:dyDescent="0.25">
      <c r="A172" s="52" t="s">
        <v>148</v>
      </c>
      <c r="B172" s="343" t="s">
        <v>147</v>
      </c>
      <c r="C172" s="344"/>
      <c r="D172" s="86"/>
      <c r="E172" s="53">
        <v>1</v>
      </c>
      <c r="F172" s="49">
        <v>2</v>
      </c>
      <c r="G172" s="63">
        <f t="shared" si="8"/>
        <v>10</v>
      </c>
      <c r="H172" s="50"/>
      <c r="I172" s="51"/>
      <c r="J172" s="51"/>
      <c r="K172" s="84">
        <f>O172+S172+W172+AA172+AE172+AI172+AM172</f>
        <v>10</v>
      </c>
      <c r="L172" s="52"/>
      <c r="M172" s="50"/>
      <c r="N172" s="50"/>
      <c r="O172" s="49"/>
      <c r="P172" s="51"/>
      <c r="Q172" s="50"/>
      <c r="R172" s="50"/>
      <c r="S172" s="49"/>
      <c r="T172" s="51"/>
      <c r="U172" s="50"/>
      <c r="V172" s="50"/>
      <c r="W172" s="49"/>
      <c r="X172" s="51"/>
      <c r="Y172" s="50"/>
      <c r="Z172" s="50"/>
      <c r="AA172" s="55">
        <v>10</v>
      </c>
      <c r="AB172" s="51"/>
      <c r="AC172" s="50"/>
      <c r="AD172" s="50"/>
      <c r="AE172" s="87"/>
      <c r="AF172" s="89"/>
      <c r="AG172" s="88"/>
      <c r="AH172" s="88"/>
      <c r="AI172" s="87"/>
      <c r="AJ172" s="48"/>
      <c r="AK172" s="47"/>
      <c r="AL172" s="47"/>
      <c r="AM172" s="46"/>
    </row>
    <row r="173" spans="1:39" s="8" customFormat="1" ht="30" customHeight="1" x14ac:dyDescent="0.25">
      <c r="A173" s="52" t="s">
        <v>146</v>
      </c>
      <c r="B173" s="343" t="s">
        <v>216</v>
      </c>
      <c r="C173" s="344"/>
      <c r="D173" s="86"/>
      <c r="E173" s="53">
        <v>1</v>
      </c>
      <c r="F173" s="49">
        <v>2</v>
      </c>
      <c r="G173" s="63">
        <f t="shared" si="8"/>
        <v>10</v>
      </c>
      <c r="H173" s="50">
        <f>L173+P173+T173+X173+AB173+AF173+AJ173</f>
        <v>10</v>
      </c>
      <c r="I173" s="51"/>
      <c r="J173" s="50"/>
      <c r="K173" s="50"/>
      <c r="L173" s="52"/>
      <c r="M173" s="50"/>
      <c r="N173" s="50"/>
      <c r="O173" s="49"/>
      <c r="P173" s="51"/>
      <c r="Q173" s="50"/>
      <c r="R173" s="50"/>
      <c r="S173" s="49"/>
      <c r="T173" s="51"/>
      <c r="U173" s="50"/>
      <c r="V173" s="50"/>
      <c r="W173" s="49"/>
      <c r="X173" s="51">
        <v>10</v>
      </c>
      <c r="Y173" s="50"/>
      <c r="Z173" s="50"/>
      <c r="AA173" s="49"/>
      <c r="AB173" s="51"/>
      <c r="AC173" s="50"/>
      <c r="AD173" s="50"/>
      <c r="AE173" s="87"/>
      <c r="AF173" s="89"/>
      <c r="AG173" s="88"/>
      <c r="AH173" s="88"/>
      <c r="AI173" s="87"/>
      <c r="AJ173" s="48"/>
      <c r="AK173" s="47"/>
      <c r="AL173" s="47"/>
      <c r="AM173" s="46"/>
    </row>
    <row r="174" spans="1:39" s="8" customFormat="1" ht="23.4" customHeight="1" x14ac:dyDescent="0.25">
      <c r="A174" s="52" t="s">
        <v>145</v>
      </c>
      <c r="B174" s="343" t="s">
        <v>144</v>
      </c>
      <c r="C174" s="344"/>
      <c r="D174" s="86"/>
      <c r="E174" s="53">
        <v>1</v>
      </c>
      <c r="F174" s="49">
        <v>3</v>
      </c>
      <c r="G174" s="51">
        <f t="shared" si="8"/>
        <v>20</v>
      </c>
      <c r="H174" s="50"/>
      <c r="I174" s="50"/>
      <c r="J174" s="50">
        <f>N174+R174+V174+Z174+AD174+AH174+AL174</f>
        <v>20</v>
      </c>
      <c r="K174" s="50"/>
      <c r="L174" s="52"/>
      <c r="M174" s="50"/>
      <c r="N174" s="50"/>
      <c r="O174" s="49"/>
      <c r="P174" s="51"/>
      <c r="Q174" s="50"/>
      <c r="R174" s="50"/>
      <c r="S174" s="49"/>
      <c r="T174" s="51"/>
      <c r="U174" s="50"/>
      <c r="V174" s="50"/>
      <c r="W174" s="49"/>
      <c r="X174" s="51"/>
      <c r="Y174" s="50"/>
      <c r="Z174" s="50">
        <v>20</v>
      </c>
      <c r="AA174" s="49"/>
      <c r="AB174" s="51"/>
      <c r="AC174" s="50"/>
      <c r="AD174" s="50"/>
      <c r="AE174" s="87"/>
      <c r="AF174" s="89"/>
      <c r="AG174" s="88"/>
      <c r="AH174" s="50"/>
      <c r="AI174" s="87"/>
      <c r="AJ174" s="48"/>
      <c r="AK174" s="47"/>
      <c r="AL174" s="47"/>
      <c r="AM174" s="46"/>
    </row>
    <row r="175" spans="1:39" s="8" customFormat="1" ht="18" customHeight="1" x14ac:dyDescent="0.25">
      <c r="A175" s="52" t="s">
        <v>143</v>
      </c>
      <c r="B175" s="331" t="s">
        <v>142</v>
      </c>
      <c r="C175" s="332"/>
      <c r="D175" s="92"/>
      <c r="E175" s="91">
        <v>2</v>
      </c>
      <c r="F175" s="87">
        <v>24</v>
      </c>
      <c r="G175" s="51" t="s">
        <v>141</v>
      </c>
      <c r="H175" s="50"/>
      <c r="I175" s="50"/>
      <c r="J175" s="50"/>
      <c r="K175" s="50" t="s">
        <v>141</v>
      </c>
      <c r="L175" s="90"/>
      <c r="M175" s="88"/>
      <c r="N175" s="88"/>
      <c r="O175" s="87"/>
      <c r="P175" s="51"/>
      <c r="Q175" s="50"/>
      <c r="R175" s="50"/>
      <c r="S175" s="49"/>
      <c r="T175" s="51"/>
      <c r="U175" s="50"/>
      <c r="V175" s="50"/>
      <c r="W175" s="49"/>
      <c r="X175" s="51"/>
      <c r="Y175" s="50"/>
      <c r="Z175" s="88"/>
      <c r="AA175" s="87" t="s">
        <v>141</v>
      </c>
      <c r="AB175" s="89"/>
      <c r="AC175" s="88"/>
      <c r="AD175" s="88"/>
      <c r="AE175" s="87"/>
      <c r="AF175" s="89"/>
      <c r="AG175" s="88"/>
      <c r="AH175" s="88"/>
      <c r="AI175" s="87" t="s">
        <v>141</v>
      </c>
      <c r="AJ175" s="48"/>
      <c r="AK175" s="47"/>
      <c r="AL175" s="47"/>
      <c r="AM175" s="46"/>
    </row>
    <row r="176" spans="1:39" s="8" customFormat="1" ht="18" customHeight="1" x14ac:dyDescent="0.25">
      <c r="A176" s="52" t="s">
        <v>140</v>
      </c>
      <c r="B176" s="343" t="s">
        <v>139</v>
      </c>
      <c r="C176" s="344"/>
      <c r="D176" s="92"/>
      <c r="E176" s="91">
        <v>1</v>
      </c>
      <c r="F176" s="87">
        <v>2</v>
      </c>
      <c r="G176" s="51">
        <v>15</v>
      </c>
      <c r="H176" s="50"/>
      <c r="I176" s="50"/>
      <c r="J176" s="50"/>
      <c r="K176" s="50">
        <v>15</v>
      </c>
      <c r="L176" s="90"/>
      <c r="M176" s="88"/>
      <c r="N176" s="88"/>
      <c r="O176" s="87"/>
      <c r="P176" s="51"/>
      <c r="Q176" s="50"/>
      <c r="R176" s="50"/>
      <c r="S176" s="49"/>
      <c r="T176" s="51"/>
      <c r="U176" s="50"/>
      <c r="V176" s="50"/>
      <c r="W176" s="49"/>
      <c r="X176" s="51"/>
      <c r="Y176" s="50"/>
      <c r="Z176" s="88"/>
      <c r="AA176" s="87">
        <v>15</v>
      </c>
      <c r="AB176" s="89"/>
      <c r="AC176" s="88"/>
      <c r="AD176" s="88"/>
      <c r="AE176" s="87"/>
      <c r="AF176" s="89"/>
      <c r="AG176" s="88"/>
      <c r="AH176" s="88"/>
      <c r="AI176" s="87"/>
      <c r="AJ176" s="48"/>
      <c r="AK176" s="47"/>
      <c r="AL176" s="47"/>
      <c r="AM176" s="46"/>
    </row>
    <row r="177" spans="1:41" s="8" customFormat="1" ht="49.2" customHeight="1" thickBot="1" x14ac:dyDescent="0.3">
      <c r="A177" s="52" t="s">
        <v>138</v>
      </c>
      <c r="B177" s="343" t="s">
        <v>137</v>
      </c>
      <c r="C177" s="332"/>
      <c r="D177" s="92"/>
      <c r="E177" s="91">
        <v>2</v>
      </c>
      <c r="F177" s="87">
        <v>12</v>
      </c>
      <c r="G177" s="51">
        <v>20</v>
      </c>
      <c r="H177" s="50"/>
      <c r="I177" s="50"/>
      <c r="J177" s="50"/>
      <c r="K177" s="50">
        <v>20</v>
      </c>
      <c r="L177" s="90"/>
      <c r="M177" s="88"/>
      <c r="N177" s="88"/>
      <c r="O177" s="87"/>
      <c r="P177" s="51"/>
      <c r="Q177" s="50"/>
      <c r="R177" s="50"/>
      <c r="S177" s="49"/>
      <c r="T177" s="51"/>
      <c r="U177" s="50"/>
      <c r="V177" s="50"/>
      <c r="W177" s="49"/>
      <c r="X177" s="51"/>
      <c r="Y177" s="50"/>
      <c r="Z177" s="88"/>
      <c r="AA177" s="87"/>
      <c r="AB177" s="89"/>
      <c r="AC177" s="88"/>
      <c r="AD177" s="88"/>
      <c r="AE177" s="87">
        <v>10</v>
      </c>
      <c r="AF177" s="89"/>
      <c r="AG177" s="88"/>
      <c r="AH177" s="88"/>
      <c r="AI177" s="103">
        <v>10</v>
      </c>
      <c r="AJ177" s="48"/>
      <c r="AK177" s="47"/>
      <c r="AL177" s="47"/>
      <c r="AM177" s="46"/>
    </row>
    <row r="178" spans="1:41" s="8" customFormat="1" ht="13.95" customHeight="1" thickTop="1" x14ac:dyDescent="0.25">
      <c r="A178" s="45"/>
      <c r="B178" s="315" t="s">
        <v>48</v>
      </c>
      <c r="C178" s="316"/>
      <c r="D178" s="240">
        <f t="shared" ref="D178:AM178" si="10">SUM(D156:D177)</f>
        <v>8</v>
      </c>
      <c r="E178" s="242">
        <f t="shared" si="10"/>
        <v>32</v>
      </c>
      <c r="F178" s="247">
        <f t="shared" si="10"/>
        <v>98</v>
      </c>
      <c r="G178" s="249">
        <f t="shared" si="10"/>
        <v>475</v>
      </c>
      <c r="H178" s="242">
        <f t="shared" si="10"/>
        <v>155</v>
      </c>
      <c r="I178" s="242">
        <f t="shared" si="10"/>
        <v>150</v>
      </c>
      <c r="J178" s="242">
        <f t="shared" si="10"/>
        <v>100</v>
      </c>
      <c r="K178" s="247">
        <f t="shared" si="10"/>
        <v>70</v>
      </c>
      <c r="L178" s="44">
        <f t="shared" si="10"/>
        <v>0</v>
      </c>
      <c r="M178" s="44">
        <f t="shared" si="10"/>
        <v>0</v>
      </c>
      <c r="N178" s="44">
        <f t="shared" si="10"/>
        <v>0</v>
      </c>
      <c r="O178" s="44">
        <f t="shared" si="10"/>
        <v>0</v>
      </c>
      <c r="P178" s="44">
        <f t="shared" si="10"/>
        <v>65</v>
      </c>
      <c r="Q178" s="44">
        <f t="shared" si="10"/>
        <v>70</v>
      </c>
      <c r="R178" s="44">
        <f t="shared" si="10"/>
        <v>0</v>
      </c>
      <c r="S178" s="44">
        <f t="shared" si="10"/>
        <v>0</v>
      </c>
      <c r="T178" s="44">
        <f t="shared" si="10"/>
        <v>45</v>
      </c>
      <c r="U178" s="44">
        <f t="shared" si="10"/>
        <v>30</v>
      </c>
      <c r="V178" s="44">
        <f t="shared" si="10"/>
        <v>40</v>
      </c>
      <c r="W178" s="44">
        <f t="shared" si="10"/>
        <v>25</v>
      </c>
      <c r="X178" s="44">
        <f t="shared" si="10"/>
        <v>45</v>
      </c>
      <c r="Y178" s="44">
        <f t="shared" si="10"/>
        <v>50</v>
      </c>
      <c r="Z178" s="44">
        <f t="shared" si="10"/>
        <v>60</v>
      </c>
      <c r="AA178" s="44">
        <f t="shared" si="10"/>
        <v>25</v>
      </c>
      <c r="AB178" s="44">
        <f t="shared" si="10"/>
        <v>0</v>
      </c>
      <c r="AC178" s="44">
        <f t="shared" si="10"/>
        <v>0</v>
      </c>
      <c r="AD178" s="44">
        <f t="shared" si="10"/>
        <v>0</v>
      </c>
      <c r="AE178" s="44">
        <f t="shared" si="10"/>
        <v>10</v>
      </c>
      <c r="AF178" s="44">
        <f t="shared" si="10"/>
        <v>0</v>
      </c>
      <c r="AG178" s="44">
        <f t="shared" si="10"/>
        <v>0</v>
      </c>
      <c r="AH178" s="44">
        <f t="shared" si="10"/>
        <v>0</v>
      </c>
      <c r="AI178" s="44">
        <f t="shared" si="10"/>
        <v>10</v>
      </c>
      <c r="AJ178" s="41">
        <f t="shared" si="10"/>
        <v>0</v>
      </c>
      <c r="AK178" s="41">
        <f t="shared" si="10"/>
        <v>0</v>
      </c>
      <c r="AL178" s="41">
        <f t="shared" si="10"/>
        <v>0</v>
      </c>
      <c r="AM178" s="102">
        <f t="shared" si="10"/>
        <v>0</v>
      </c>
    </row>
    <row r="179" spans="1:41" s="8" customFormat="1" ht="13.95" customHeight="1" thickBot="1" x14ac:dyDescent="0.3">
      <c r="A179" s="38"/>
      <c r="B179" s="238"/>
      <c r="C179" s="239"/>
      <c r="D179" s="241"/>
      <c r="E179" s="243"/>
      <c r="F179" s="248"/>
      <c r="G179" s="250"/>
      <c r="H179" s="243"/>
      <c r="I179" s="243"/>
      <c r="J179" s="243"/>
      <c r="K179" s="248"/>
      <c r="L179" s="244">
        <f>SUM(L178:O178)</f>
        <v>0</v>
      </c>
      <c r="M179" s="245"/>
      <c r="N179" s="245"/>
      <c r="O179" s="246"/>
      <c r="P179" s="244">
        <f>SUM(P178:S178)</f>
        <v>135</v>
      </c>
      <c r="Q179" s="245"/>
      <c r="R179" s="245"/>
      <c r="S179" s="246"/>
      <c r="T179" s="244">
        <f>SUM(T178:W178)</f>
        <v>140</v>
      </c>
      <c r="U179" s="245"/>
      <c r="V179" s="245"/>
      <c r="W179" s="246"/>
      <c r="X179" s="244">
        <f>SUM(X178:AA178)</f>
        <v>180</v>
      </c>
      <c r="Y179" s="245"/>
      <c r="Z179" s="245"/>
      <c r="AA179" s="246"/>
      <c r="AB179" s="244">
        <f>SUM(AB178:AE178)</f>
        <v>10</v>
      </c>
      <c r="AC179" s="245"/>
      <c r="AD179" s="245"/>
      <c r="AE179" s="246"/>
      <c r="AF179" s="244">
        <f>SUM(AF178:AI178)</f>
        <v>10</v>
      </c>
      <c r="AG179" s="245"/>
      <c r="AH179" s="245"/>
      <c r="AI179" s="246"/>
      <c r="AJ179" s="159">
        <f>SUM(AJ178:AM178)</f>
        <v>0</v>
      </c>
      <c r="AK179" s="160"/>
      <c r="AL179" s="160"/>
      <c r="AM179" s="161"/>
    </row>
    <row r="180" spans="1:41" s="8" customFormat="1" ht="12.75" customHeight="1" x14ac:dyDescent="0.25">
      <c r="A180" s="219" t="s">
        <v>136</v>
      </c>
      <c r="B180" s="220"/>
      <c r="C180" s="221"/>
      <c r="D180" s="222" t="s">
        <v>46</v>
      </c>
      <c r="E180" s="225" t="s">
        <v>45</v>
      </c>
      <c r="F180" s="185" t="s">
        <v>27</v>
      </c>
      <c r="G180" s="227" t="s">
        <v>44</v>
      </c>
      <c r="H180" s="229" t="s">
        <v>35</v>
      </c>
      <c r="I180" s="229" t="s">
        <v>34</v>
      </c>
      <c r="J180" s="229" t="s">
        <v>11</v>
      </c>
      <c r="K180" s="253" t="s">
        <v>43</v>
      </c>
      <c r="L180" s="215" t="s">
        <v>42</v>
      </c>
      <c r="M180" s="216"/>
      <c r="N180" s="216"/>
      <c r="O180" s="217"/>
      <c r="P180" s="215" t="s">
        <v>41</v>
      </c>
      <c r="Q180" s="216"/>
      <c r="R180" s="216"/>
      <c r="S180" s="217"/>
      <c r="T180" s="215" t="s">
        <v>40</v>
      </c>
      <c r="U180" s="216"/>
      <c r="V180" s="216"/>
      <c r="W180" s="217"/>
      <c r="X180" s="215" t="s">
        <v>39</v>
      </c>
      <c r="Y180" s="216"/>
      <c r="Z180" s="216"/>
      <c r="AA180" s="217"/>
      <c r="AB180" s="215" t="s">
        <v>38</v>
      </c>
      <c r="AC180" s="216"/>
      <c r="AD180" s="216"/>
      <c r="AE180" s="217"/>
      <c r="AF180" s="218" t="s">
        <v>37</v>
      </c>
      <c r="AG180" s="210"/>
      <c r="AH180" s="210"/>
      <c r="AI180" s="211"/>
      <c r="AJ180" s="231" t="s">
        <v>36</v>
      </c>
      <c r="AK180" s="232"/>
      <c r="AL180" s="232"/>
      <c r="AM180" s="233"/>
    </row>
    <row r="181" spans="1:41" s="8" customFormat="1" x14ac:dyDescent="0.25">
      <c r="A181" s="219"/>
      <c r="B181" s="220"/>
      <c r="C181" s="221"/>
      <c r="D181" s="223"/>
      <c r="E181" s="225"/>
      <c r="F181" s="226"/>
      <c r="G181" s="227"/>
      <c r="H181" s="229"/>
      <c r="I181" s="229"/>
      <c r="J181" s="229"/>
      <c r="K181" s="253"/>
      <c r="L181" s="187" t="s">
        <v>35</v>
      </c>
      <c r="M181" s="181" t="s">
        <v>34</v>
      </c>
      <c r="N181" s="183" t="s">
        <v>33</v>
      </c>
      <c r="O181" s="185" t="s">
        <v>32</v>
      </c>
      <c r="P181" s="187" t="s">
        <v>35</v>
      </c>
      <c r="Q181" s="181" t="s">
        <v>34</v>
      </c>
      <c r="R181" s="183" t="s">
        <v>33</v>
      </c>
      <c r="S181" s="185" t="s">
        <v>32</v>
      </c>
      <c r="T181" s="187" t="s">
        <v>35</v>
      </c>
      <c r="U181" s="181" t="s">
        <v>34</v>
      </c>
      <c r="V181" s="183" t="s">
        <v>33</v>
      </c>
      <c r="W181" s="185" t="s">
        <v>32</v>
      </c>
      <c r="X181" s="187" t="s">
        <v>35</v>
      </c>
      <c r="Y181" s="181" t="s">
        <v>34</v>
      </c>
      <c r="Z181" s="183" t="s">
        <v>33</v>
      </c>
      <c r="AA181" s="185" t="s">
        <v>32</v>
      </c>
      <c r="AB181" s="187" t="s">
        <v>35</v>
      </c>
      <c r="AC181" s="181" t="s">
        <v>34</v>
      </c>
      <c r="AD181" s="183" t="s">
        <v>33</v>
      </c>
      <c r="AE181" s="185" t="s">
        <v>32</v>
      </c>
      <c r="AF181" s="187" t="s">
        <v>35</v>
      </c>
      <c r="AG181" s="181" t="s">
        <v>34</v>
      </c>
      <c r="AH181" s="183" t="s">
        <v>33</v>
      </c>
      <c r="AI181" s="185" t="s">
        <v>32</v>
      </c>
      <c r="AJ181" s="196" t="s">
        <v>35</v>
      </c>
      <c r="AK181" s="179" t="s">
        <v>34</v>
      </c>
      <c r="AL181" s="234" t="s">
        <v>33</v>
      </c>
      <c r="AM181" s="192" t="s">
        <v>32</v>
      </c>
    </row>
    <row r="182" spans="1:41" s="8" customFormat="1" ht="13.8" thickBot="1" x14ac:dyDescent="0.3">
      <c r="A182" s="219"/>
      <c r="B182" s="220"/>
      <c r="C182" s="221"/>
      <c r="D182" s="224"/>
      <c r="E182" s="184"/>
      <c r="F182" s="186"/>
      <c r="G182" s="228"/>
      <c r="H182" s="230"/>
      <c r="I182" s="230"/>
      <c r="J182" s="230"/>
      <c r="K182" s="254"/>
      <c r="L182" s="188"/>
      <c r="M182" s="182"/>
      <c r="N182" s="184"/>
      <c r="O182" s="186"/>
      <c r="P182" s="188"/>
      <c r="Q182" s="182"/>
      <c r="R182" s="184"/>
      <c r="S182" s="186"/>
      <c r="T182" s="188"/>
      <c r="U182" s="182"/>
      <c r="V182" s="184"/>
      <c r="W182" s="186"/>
      <c r="X182" s="188"/>
      <c r="Y182" s="182"/>
      <c r="Z182" s="184"/>
      <c r="AA182" s="186"/>
      <c r="AB182" s="188"/>
      <c r="AC182" s="182"/>
      <c r="AD182" s="184"/>
      <c r="AE182" s="186"/>
      <c r="AF182" s="188"/>
      <c r="AG182" s="182"/>
      <c r="AH182" s="184"/>
      <c r="AI182" s="186"/>
      <c r="AJ182" s="197"/>
      <c r="AK182" s="180"/>
      <c r="AL182" s="235"/>
      <c r="AM182" s="193"/>
    </row>
    <row r="183" spans="1:41" s="8" customFormat="1" ht="12.75" customHeight="1" x14ac:dyDescent="0.25">
      <c r="A183" s="219"/>
      <c r="B183" s="220"/>
      <c r="C183" s="221"/>
      <c r="D183" s="335">
        <f>SUM(D64+D178+D115)</f>
        <v>13</v>
      </c>
      <c r="E183" s="347">
        <f>SUM(E64+E178+E115)</f>
        <v>56</v>
      </c>
      <c r="F183" s="339">
        <f>SUM(F115+F178+F64)</f>
        <v>155</v>
      </c>
      <c r="G183" s="322">
        <f>SUM(G178+G115+G64)</f>
        <v>905</v>
      </c>
      <c r="H183" s="337">
        <f>SUM(H64+H178+H115)</f>
        <v>305</v>
      </c>
      <c r="I183" s="337">
        <f>SUM(I64+I178+I115)</f>
        <v>270</v>
      </c>
      <c r="J183" s="337">
        <f>SUM(J64+J178+J115)</f>
        <v>225</v>
      </c>
      <c r="K183" s="339">
        <f>SUM(K64+K178+K115)</f>
        <v>105</v>
      </c>
      <c r="L183" s="77">
        <f t="shared" ref="L183:AM183" si="11">SUM(L115+L178+L64)</f>
        <v>90</v>
      </c>
      <c r="M183" s="77">
        <f t="shared" si="11"/>
        <v>100</v>
      </c>
      <c r="N183" s="77">
        <f t="shared" si="11"/>
        <v>20</v>
      </c>
      <c r="O183" s="77">
        <f t="shared" si="11"/>
        <v>0</v>
      </c>
      <c r="P183" s="77">
        <f t="shared" si="11"/>
        <v>105</v>
      </c>
      <c r="Q183" s="77">
        <f t="shared" si="11"/>
        <v>90</v>
      </c>
      <c r="R183" s="77">
        <f t="shared" si="11"/>
        <v>20</v>
      </c>
      <c r="S183" s="77">
        <f t="shared" si="11"/>
        <v>10</v>
      </c>
      <c r="T183" s="77">
        <f t="shared" si="11"/>
        <v>65</v>
      </c>
      <c r="U183" s="77">
        <f t="shared" si="11"/>
        <v>30</v>
      </c>
      <c r="V183" s="77">
        <f t="shared" si="11"/>
        <v>77</v>
      </c>
      <c r="W183" s="77">
        <f t="shared" si="11"/>
        <v>35</v>
      </c>
      <c r="X183" s="77">
        <f t="shared" si="11"/>
        <v>45</v>
      </c>
      <c r="Y183" s="77">
        <f t="shared" si="11"/>
        <v>50</v>
      </c>
      <c r="Z183" s="77">
        <f t="shared" si="11"/>
        <v>88</v>
      </c>
      <c r="AA183" s="77">
        <f t="shared" si="11"/>
        <v>25</v>
      </c>
      <c r="AB183" s="77">
        <f t="shared" si="11"/>
        <v>0</v>
      </c>
      <c r="AC183" s="77">
        <f t="shared" si="11"/>
        <v>0</v>
      </c>
      <c r="AD183" s="77">
        <f t="shared" si="11"/>
        <v>20</v>
      </c>
      <c r="AE183" s="77">
        <f t="shared" si="11"/>
        <v>25</v>
      </c>
      <c r="AF183" s="77">
        <f t="shared" si="11"/>
        <v>0</v>
      </c>
      <c r="AG183" s="77">
        <f t="shared" si="11"/>
        <v>0</v>
      </c>
      <c r="AH183" s="77">
        <f t="shared" si="11"/>
        <v>0</v>
      </c>
      <c r="AI183" s="77">
        <f t="shared" si="11"/>
        <v>10</v>
      </c>
      <c r="AJ183" s="76">
        <f t="shared" si="11"/>
        <v>0</v>
      </c>
      <c r="AK183" s="81">
        <f t="shared" si="11"/>
        <v>0</v>
      </c>
      <c r="AL183" s="81">
        <f t="shared" si="11"/>
        <v>0</v>
      </c>
      <c r="AM183" s="80">
        <f t="shared" si="11"/>
        <v>0</v>
      </c>
      <c r="AO183" s="8" t="s">
        <v>31</v>
      </c>
    </row>
    <row r="184" spans="1:41" s="8" customFormat="1" ht="13.5" customHeight="1" thickBot="1" x14ac:dyDescent="0.3">
      <c r="A184" s="219"/>
      <c r="B184" s="220"/>
      <c r="C184" s="221"/>
      <c r="D184" s="336"/>
      <c r="E184" s="338"/>
      <c r="F184" s="340"/>
      <c r="G184" s="228"/>
      <c r="H184" s="182"/>
      <c r="I184" s="182"/>
      <c r="J184" s="182"/>
      <c r="K184" s="348"/>
      <c r="L184" s="199">
        <f>SUM(L183:O183)</f>
        <v>210</v>
      </c>
      <c r="M184" s="199"/>
      <c r="N184" s="199"/>
      <c r="O184" s="346"/>
      <c r="P184" s="199">
        <f>SUM(P183:S183)</f>
        <v>225</v>
      </c>
      <c r="Q184" s="199"/>
      <c r="R184" s="199"/>
      <c r="S184" s="346"/>
      <c r="T184" s="199">
        <f>SUM(T183:W183)</f>
        <v>207</v>
      </c>
      <c r="U184" s="199"/>
      <c r="V184" s="199"/>
      <c r="W184" s="346"/>
      <c r="X184" s="199">
        <f>SUM(X183:AA183)</f>
        <v>208</v>
      </c>
      <c r="Y184" s="199"/>
      <c r="Z184" s="199"/>
      <c r="AA184" s="346"/>
      <c r="AB184" s="199">
        <f>SUM(AB183:AE183)</f>
        <v>45</v>
      </c>
      <c r="AC184" s="199"/>
      <c r="AD184" s="199"/>
      <c r="AE184" s="346"/>
      <c r="AF184" s="199">
        <f>SUM(AF183:AI183)</f>
        <v>10</v>
      </c>
      <c r="AG184" s="199"/>
      <c r="AH184" s="199"/>
      <c r="AI184" s="346"/>
      <c r="AJ184" s="189">
        <f>SUM(AJ183:AM183)</f>
        <v>0</v>
      </c>
      <c r="AK184" s="190"/>
      <c r="AL184" s="190"/>
      <c r="AM184" s="191"/>
      <c r="AO184" s="8">
        <f>SUM(L184:AM184)</f>
        <v>905</v>
      </c>
    </row>
    <row r="185" spans="1:41" s="8" customFormat="1" ht="12.75" customHeight="1" x14ac:dyDescent="0.25">
      <c r="A185" s="219"/>
      <c r="B185" s="220"/>
      <c r="C185" s="221"/>
      <c r="D185" s="200" t="s">
        <v>30</v>
      </c>
      <c r="E185" s="201"/>
      <c r="F185" s="202"/>
      <c r="G185" s="209" t="s">
        <v>29</v>
      </c>
      <c r="H185" s="210"/>
      <c r="I185" s="210"/>
      <c r="J185" s="210"/>
      <c r="K185" s="211"/>
      <c r="L185" s="319">
        <f>0+L122</f>
        <v>4</v>
      </c>
      <c r="M185" s="320"/>
      <c r="N185" s="320"/>
      <c r="O185" s="321"/>
      <c r="P185" s="319">
        <f>4+P122</f>
        <v>4</v>
      </c>
      <c r="Q185" s="320"/>
      <c r="R185" s="320"/>
      <c r="S185" s="321"/>
      <c r="T185" s="319">
        <f>2+T122</f>
        <v>3</v>
      </c>
      <c r="U185" s="320"/>
      <c r="V185" s="320"/>
      <c r="W185" s="321"/>
      <c r="X185" s="319">
        <f>2+X122</f>
        <v>2</v>
      </c>
      <c r="Y185" s="320"/>
      <c r="Z185" s="320"/>
      <c r="AA185" s="321"/>
      <c r="AB185" s="319">
        <f>0+AB122</f>
        <v>0</v>
      </c>
      <c r="AC185" s="320"/>
      <c r="AD185" s="320"/>
      <c r="AE185" s="321"/>
      <c r="AF185" s="319">
        <f>0+AF122</f>
        <v>0</v>
      </c>
      <c r="AG185" s="320"/>
      <c r="AH185" s="320"/>
      <c r="AI185" s="321"/>
      <c r="AJ185" s="212"/>
      <c r="AK185" s="213"/>
      <c r="AL185" s="213"/>
      <c r="AM185" s="214"/>
      <c r="AO185" s="8">
        <f>SUM(L185:AM185)</f>
        <v>13</v>
      </c>
    </row>
    <row r="186" spans="1:41" s="8" customFormat="1" ht="12.75" customHeight="1" x14ac:dyDescent="0.25">
      <c r="A186" s="219"/>
      <c r="B186" s="220"/>
      <c r="C186" s="221"/>
      <c r="D186" s="203"/>
      <c r="E186" s="204"/>
      <c r="F186" s="205"/>
      <c r="G186" s="175" t="s">
        <v>28</v>
      </c>
      <c r="H186" s="176"/>
      <c r="I186" s="176"/>
      <c r="J186" s="176"/>
      <c r="K186" s="177"/>
      <c r="L186" s="162">
        <f>0+L123</f>
        <v>9</v>
      </c>
      <c r="M186" s="163"/>
      <c r="N186" s="163"/>
      <c r="O186" s="164"/>
      <c r="P186" s="162">
        <f>6+P123</f>
        <v>14</v>
      </c>
      <c r="Q186" s="163"/>
      <c r="R186" s="163"/>
      <c r="S186" s="164"/>
      <c r="T186" s="162">
        <f>10+T123</f>
        <v>15</v>
      </c>
      <c r="U186" s="163"/>
      <c r="V186" s="163"/>
      <c r="W186" s="164"/>
      <c r="X186" s="162">
        <f>13+X123</f>
        <v>15</v>
      </c>
      <c r="Y186" s="163"/>
      <c r="Z186" s="163"/>
      <c r="AA186" s="164"/>
      <c r="AB186" s="162">
        <f>1+AB123</f>
        <v>3</v>
      </c>
      <c r="AC186" s="163"/>
      <c r="AD186" s="163"/>
      <c r="AE186" s="164"/>
      <c r="AF186" s="162">
        <f>2+AF123</f>
        <v>2</v>
      </c>
      <c r="AG186" s="163"/>
      <c r="AH186" s="163"/>
      <c r="AI186" s="164"/>
      <c r="AJ186" s="172"/>
      <c r="AK186" s="173"/>
      <c r="AL186" s="173"/>
      <c r="AM186" s="174"/>
      <c r="AO186" s="8">
        <f>SUM(L186:AM186)</f>
        <v>58</v>
      </c>
    </row>
    <row r="187" spans="1:41" s="8" customFormat="1" ht="13.5" customHeight="1" thickBot="1" x14ac:dyDescent="0.3">
      <c r="A187" s="219"/>
      <c r="B187" s="220"/>
      <c r="C187" s="221"/>
      <c r="D187" s="206"/>
      <c r="E187" s="207"/>
      <c r="F187" s="208"/>
      <c r="G187" s="175" t="s">
        <v>27</v>
      </c>
      <c r="H187" s="176"/>
      <c r="I187" s="176"/>
      <c r="J187" s="176"/>
      <c r="K187" s="177"/>
      <c r="L187" s="328">
        <f>0+L124</f>
        <v>30</v>
      </c>
      <c r="M187" s="328"/>
      <c r="N187" s="328"/>
      <c r="O187" s="328"/>
      <c r="P187" s="328">
        <f>17+P124</f>
        <v>30</v>
      </c>
      <c r="Q187" s="328"/>
      <c r="R187" s="328"/>
      <c r="S187" s="328"/>
      <c r="T187" s="328">
        <f>21+T124</f>
        <v>30</v>
      </c>
      <c r="U187" s="328"/>
      <c r="V187" s="328"/>
      <c r="W187" s="328"/>
      <c r="X187" s="328">
        <f>X124+3+SUM(F168:F174)+4+F176</f>
        <v>30</v>
      </c>
      <c r="Y187" s="328"/>
      <c r="Z187" s="328"/>
      <c r="AA187" s="328"/>
      <c r="AB187" s="328">
        <f>2+AB124</f>
        <v>5</v>
      </c>
      <c r="AC187" s="328"/>
      <c r="AD187" s="328"/>
      <c r="AE187" s="328"/>
      <c r="AF187" s="345">
        <f>20+10+AF124</f>
        <v>30</v>
      </c>
      <c r="AG187" s="345"/>
      <c r="AH187" s="345"/>
      <c r="AI187" s="345"/>
      <c r="AJ187" s="178"/>
      <c r="AK187" s="178"/>
      <c r="AL187" s="178"/>
      <c r="AM187" s="178"/>
      <c r="AO187" s="8">
        <f>SUM(L187:AM187)</f>
        <v>155</v>
      </c>
    </row>
    <row r="188" spans="1:41" s="8" customFormat="1" x14ac:dyDescent="0.25">
      <c r="A188" s="35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4"/>
      <c r="V188" s="31"/>
      <c r="W188" s="31"/>
      <c r="X188" s="31"/>
      <c r="Y188" s="31"/>
      <c r="Z188" s="34"/>
      <c r="AA188" s="33"/>
      <c r="AB188" s="32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0"/>
    </row>
    <row r="189" spans="1:41" s="8" customFormat="1" ht="16.5" customHeight="1" x14ac:dyDescent="0.25">
      <c r="A189" s="29" t="s">
        <v>26</v>
      </c>
      <c r="B189" s="10"/>
      <c r="C189" s="10"/>
      <c r="D189" s="10"/>
      <c r="E189" s="10"/>
      <c r="F189" s="10"/>
      <c r="G189" s="10"/>
      <c r="AA189" s="7"/>
      <c r="AB189" s="13"/>
      <c r="AC189" s="8" t="s">
        <v>25</v>
      </c>
      <c r="AM189" s="7"/>
    </row>
    <row r="190" spans="1:41" s="8" customFormat="1" ht="15" customHeight="1" x14ac:dyDescent="0.25">
      <c r="A190" s="17" t="s">
        <v>24</v>
      </c>
      <c r="B190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6"/>
      <c r="AB190" s="28"/>
      <c r="AC190" s="27" t="s">
        <v>23</v>
      </c>
      <c r="AD190" s="10"/>
      <c r="AE190" s="10"/>
      <c r="AK190" s="26"/>
      <c r="AL190" s="26"/>
      <c r="AM190" s="25"/>
    </row>
    <row r="191" spans="1:41" s="8" customFormat="1" ht="30" customHeight="1" x14ac:dyDescent="0.25">
      <c r="A191" s="17"/>
      <c r="B191" s="165"/>
      <c r="C191" s="165"/>
      <c r="D191" s="165"/>
      <c r="E191" s="165"/>
      <c r="F191" s="165"/>
      <c r="G191" s="165"/>
      <c r="H191" s="165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6"/>
      <c r="AB191" s="13"/>
      <c r="AC191" s="11" t="s">
        <v>22</v>
      </c>
      <c r="AD191" s="11"/>
      <c r="AE191" s="11"/>
      <c r="AF191" s="11"/>
      <c r="AG191" s="24"/>
      <c r="AJ191" s="24"/>
      <c r="AK191" s="24"/>
      <c r="AL191" s="24"/>
      <c r="AM191" s="7"/>
    </row>
    <row r="192" spans="1:41" s="8" customFormat="1" ht="15" x14ac:dyDescent="0.25">
      <c r="A192" s="17" t="s">
        <v>21</v>
      </c>
      <c r="B192" s="23" t="s">
        <v>20</v>
      </c>
      <c r="C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0"/>
      <c r="R192" s="10"/>
      <c r="S192" s="10"/>
      <c r="T192" s="10"/>
      <c r="U192" s="10"/>
      <c r="V192" s="10"/>
      <c r="W192" s="10"/>
      <c r="AA192" s="7"/>
      <c r="AB192" s="13"/>
      <c r="AC192" s="11" t="s">
        <v>19</v>
      </c>
      <c r="AD192" s="11" t="s">
        <v>18</v>
      </c>
      <c r="AE192" s="10"/>
      <c r="AF192" s="10"/>
      <c r="AM192" s="22"/>
    </row>
    <row r="193" spans="1:39" s="8" customFormat="1" ht="15" x14ac:dyDescent="0.25">
      <c r="A193" s="17" t="s">
        <v>17</v>
      </c>
      <c r="B193" s="14" t="s">
        <v>16</v>
      </c>
      <c r="C193" s="14"/>
      <c r="D193" s="14"/>
      <c r="E193" s="14"/>
      <c r="F193" s="14"/>
      <c r="G193" s="14"/>
      <c r="H193" s="21"/>
      <c r="I193" s="21"/>
      <c r="J193" s="21"/>
      <c r="K193" s="21"/>
      <c r="L193" s="21"/>
      <c r="M193" s="21"/>
      <c r="N193" s="21"/>
      <c r="O193" s="21"/>
      <c r="P193" s="21"/>
      <c r="Q193" s="20"/>
      <c r="R193" s="20"/>
      <c r="S193" s="20"/>
      <c r="T193" s="20"/>
      <c r="U193" s="20"/>
      <c r="V193" s="20"/>
      <c r="W193" s="20"/>
      <c r="AA193" s="7"/>
      <c r="AB193" s="13"/>
      <c r="AC193" s="11" t="s">
        <v>15</v>
      </c>
      <c r="AD193" s="11" t="s">
        <v>14</v>
      </c>
      <c r="AE193" s="20"/>
      <c r="AF193" s="20"/>
      <c r="AM193" s="7"/>
    </row>
    <row r="194" spans="1:39" s="8" customFormat="1" ht="15" x14ac:dyDescent="0.25">
      <c r="A194" s="17" t="s">
        <v>13</v>
      </c>
      <c r="B194" s="14" t="s">
        <v>12</v>
      </c>
      <c r="C194" s="14"/>
      <c r="D194" s="14"/>
      <c r="E194" s="14"/>
      <c r="F194" s="14"/>
      <c r="G194" s="14"/>
      <c r="H194" s="14"/>
      <c r="I194" s="14"/>
      <c r="J194" s="14"/>
      <c r="K194" s="19"/>
      <c r="L194" s="14"/>
      <c r="M194" s="14"/>
      <c r="N194" s="14"/>
      <c r="O194" s="14"/>
      <c r="P194" s="14"/>
      <c r="Q194" s="10"/>
      <c r="R194" s="10"/>
      <c r="S194" s="10"/>
      <c r="T194" s="10"/>
      <c r="U194" s="10"/>
      <c r="V194" s="10"/>
      <c r="W194" s="10"/>
      <c r="AA194" s="7"/>
      <c r="AB194" s="13"/>
      <c r="AC194" s="11" t="s">
        <v>11</v>
      </c>
      <c r="AD194" s="18" t="s">
        <v>10</v>
      </c>
      <c r="AE194" s="10"/>
      <c r="AF194" s="10"/>
      <c r="AM194" s="7"/>
    </row>
    <row r="195" spans="1:39" s="8" customFormat="1" ht="15.75" customHeight="1" x14ac:dyDescent="0.25">
      <c r="A195" s="17" t="s">
        <v>9</v>
      </c>
      <c r="B195" s="167" t="s">
        <v>217</v>
      </c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  <c r="AA195" s="168"/>
      <c r="AB195" s="13"/>
      <c r="AC195" s="11" t="s">
        <v>8</v>
      </c>
      <c r="AD195" s="11" t="s">
        <v>7</v>
      </c>
      <c r="AE195" s="10"/>
      <c r="AF195" s="10"/>
      <c r="AM195" s="7"/>
    </row>
    <row r="196" spans="1:39" s="8" customFormat="1" ht="15" x14ac:dyDescent="0.25">
      <c r="A196" s="15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  <c r="AA196" s="168"/>
      <c r="AB196" s="13"/>
      <c r="AC196" s="11" t="s">
        <v>6</v>
      </c>
      <c r="AD196" s="11" t="s">
        <v>5</v>
      </c>
      <c r="AE196" s="10"/>
      <c r="AF196" s="10"/>
      <c r="AM196" s="7"/>
    </row>
    <row r="197" spans="1:39" s="8" customFormat="1" ht="15" x14ac:dyDescent="0.25">
      <c r="A197" s="1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0"/>
      <c r="R197" s="10"/>
      <c r="S197" s="10"/>
      <c r="T197" s="10"/>
      <c r="U197" s="10"/>
      <c r="V197" s="10"/>
      <c r="W197" s="10"/>
      <c r="AA197" s="7"/>
      <c r="AB197" s="13"/>
      <c r="AC197" s="16" t="s">
        <v>4</v>
      </c>
      <c r="AD197" s="11" t="s">
        <v>3</v>
      </c>
      <c r="AE197" s="10"/>
      <c r="AF197" s="10"/>
      <c r="AM197" s="7"/>
    </row>
    <row r="198" spans="1:39" s="8" customFormat="1" ht="15" x14ac:dyDescent="0.25">
      <c r="A198" s="15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0"/>
      <c r="R198" s="10"/>
      <c r="S198" s="10"/>
      <c r="T198" s="10"/>
      <c r="U198" s="10"/>
      <c r="V198" s="10"/>
      <c r="W198" s="10"/>
      <c r="AA198" s="7"/>
      <c r="AB198" s="13"/>
      <c r="AC198" s="12"/>
      <c r="AD198" s="11" t="s">
        <v>2</v>
      </c>
      <c r="AF198" s="10"/>
      <c r="AG198" s="9"/>
      <c r="AH198" s="8" t="s">
        <v>1</v>
      </c>
      <c r="AM198" s="7"/>
    </row>
    <row r="199" spans="1:39" s="8" customFormat="1" ht="14.4" thickBot="1" x14ac:dyDescent="0.3">
      <c r="A199" s="6"/>
      <c r="B199" s="4"/>
      <c r="C199" s="4"/>
      <c r="D199" s="4"/>
      <c r="E199" s="5"/>
      <c r="F199" s="5"/>
      <c r="G199" s="5"/>
      <c r="H199" s="5"/>
      <c r="I199" s="5"/>
      <c r="J199" s="5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3"/>
      <c r="V199" s="3"/>
      <c r="W199" s="3"/>
      <c r="X199" s="3"/>
      <c r="Y199" s="3"/>
      <c r="Z199" s="3"/>
      <c r="AA199" s="2"/>
      <c r="AB199" s="169" t="s">
        <v>135</v>
      </c>
      <c r="AC199" s="170"/>
      <c r="AD199" s="170"/>
      <c r="AE199" s="170"/>
      <c r="AF199" s="170"/>
      <c r="AG199" s="170"/>
      <c r="AH199" s="170"/>
      <c r="AI199" s="170"/>
      <c r="AJ199" s="170"/>
      <c r="AK199" s="170"/>
      <c r="AL199" s="170"/>
      <c r="AM199" s="171"/>
    </row>
    <row r="200" spans="1:39" s="8" customFormat="1" ht="24.9" customHeight="1" x14ac:dyDescent="0.25">
      <c r="A200" s="263"/>
      <c r="B200" s="264"/>
      <c r="C200" s="265"/>
      <c r="D200" s="266" t="s">
        <v>85</v>
      </c>
      <c r="E200" s="267"/>
      <c r="F200" s="267"/>
      <c r="G200" s="267"/>
      <c r="H200" s="267"/>
      <c r="I200" s="267"/>
      <c r="J200" s="267"/>
      <c r="K200" s="267"/>
      <c r="L200" s="267"/>
      <c r="M200" s="267"/>
      <c r="N200" s="267"/>
      <c r="O200" s="267"/>
      <c r="P200" s="267"/>
      <c r="Q200" s="267"/>
      <c r="R200" s="267"/>
      <c r="S200" s="267"/>
      <c r="T200" s="267"/>
      <c r="U200" s="267"/>
      <c r="V200" s="267"/>
      <c r="W200" s="267"/>
      <c r="X200" s="268"/>
      <c r="Y200" s="268"/>
      <c r="Z200" s="268"/>
      <c r="AA200" s="269"/>
      <c r="AB200" s="274"/>
      <c r="AC200" s="201"/>
      <c r="AD200" s="201"/>
      <c r="AE200" s="201"/>
      <c r="AF200" s="201"/>
      <c r="AG200" s="201"/>
      <c r="AH200" s="201"/>
      <c r="AI200" s="201"/>
      <c r="AJ200" s="201"/>
      <c r="AK200" s="201"/>
      <c r="AL200" s="201"/>
      <c r="AM200" s="275"/>
    </row>
    <row r="201" spans="1:39" s="8" customFormat="1" ht="24.9" customHeight="1" x14ac:dyDescent="0.25">
      <c r="A201" s="276" t="s">
        <v>84</v>
      </c>
      <c r="B201" s="204"/>
      <c r="C201" s="277"/>
      <c r="D201" s="270"/>
      <c r="E201" s="271"/>
      <c r="F201" s="271"/>
      <c r="G201" s="271"/>
      <c r="H201" s="271"/>
      <c r="I201" s="271"/>
      <c r="J201" s="271"/>
      <c r="K201" s="271"/>
      <c r="L201" s="271"/>
      <c r="M201" s="271"/>
      <c r="N201" s="271"/>
      <c r="O201" s="271"/>
      <c r="P201" s="271"/>
      <c r="Q201" s="271"/>
      <c r="R201" s="271"/>
      <c r="S201" s="271"/>
      <c r="T201" s="271"/>
      <c r="U201" s="271"/>
      <c r="V201" s="271"/>
      <c r="W201" s="271"/>
      <c r="X201" s="272"/>
      <c r="Y201" s="272"/>
      <c r="Z201" s="272"/>
      <c r="AA201" s="273"/>
      <c r="AB201" s="276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78"/>
    </row>
    <row r="202" spans="1:39" s="8" customFormat="1" ht="15.75" customHeight="1" x14ac:dyDescent="0.25">
      <c r="A202" s="276"/>
      <c r="B202" s="204"/>
      <c r="C202" s="277"/>
      <c r="D202" s="23" t="s">
        <v>83</v>
      </c>
      <c r="E202" s="75"/>
      <c r="F202" s="75"/>
      <c r="G202" s="75"/>
      <c r="H202" s="75"/>
      <c r="I202" s="71" t="str">
        <f>(D9)</f>
        <v>PROFIL PRAKTYCZNY</v>
      </c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AB202" s="276"/>
      <c r="AC202" s="204"/>
      <c r="AD202" s="204"/>
      <c r="AE202" s="204"/>
      <c r="AF202" s="204"/>
      <c r="AG202" s="204"/>
      <c r="AH202" s="204"/>
      <c r="AI202" s="204"/>
      <c r="AJ202" s="204"/>
      <c r="AK202" s="204"/>
      <c r="AL202" s="204"/>
      <c r="AM202" s="278"/>
    </row>
    <row r="203" spans="1:39" s="8" customFormat="1" ht="15.75" customHeight="1" x14ac:dyDescent="0.25">
      <c r="A203" s="276"/>
      <c r="B203" s="279"/>
      <c r="C203" s="280"/>
      <c r="D203" s="23" t="s">
        <v>82</v>
      </c>
      <c r="E203" s="74"/>
      <c r="F203" s="74"/>
      <c r="G203" s="74"/>
      <c r="H203" s="74"/>
      <c r="I203" s="71" t="str">
        <f>(D10)</f>
        <v>STUDIA PIERWSZEGO STOPNIA (3-letnie, licencjackie)</v>
      </c>
      <c r="J203" s="14"/>
      <c r="K203" s="74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23"/>
      <c r="W203" s="23"/>
      <c r="X203" s="14"/>
      <c r="Y203" s="23"/>
      <c r="Z203" s="23"/>
      <c r="AA203" s="23"/>
      <c r="AB203" s="281"/>
      <c r="AC203" s="282"/>
      <c r="AD203" s="282"/>
      <c r="AE203" s="282"/>
      <c r="AF203" s="282"/>
      <c r="AG203" s="282"/>
      <c r="AH203" s="282"/>
      <c r="AI203" s="282"/>
      <c r="AJ203" s="282"/>
      <c r="AK203" s="282"/>
      <c r="AL203" s="282"/>
      <c r="AM203" s="283"/>
    </row>
    <row r="204" spans="1:39" s="8" customFormat="1" ht="15.75" customHeight="1" x14ac:dyDescent="0.25">
      <c r="A204" s="284" t="s">
        <v>81</v>
      </c>
      <c r="B204" s="279"/>
      <c r="C204" s="280"/>
      <c r="D204" s="23" t="s">
        <v>80</v>
      </c>
      <c r="E204" s="74"/>
      <c r="F204" s="74"/>
      <c r="G204" s="23"/>
      <c r="H204" s="23"/>
      <c r="I204" s="71" t="str">
        <f>(D11)</f>
        <v>STUDIA NIESTACJONARNE</v>
      </c>
      <c r="J204" s="14"/>
      <c r="K204" s="71"/>
      <c r="L204" s="71"/>
      <c r="M204" s="26"/>
      <c r="N204" s="74"/>
      <c r="O204" s="71"/>
      <c r="P204" s="71"/>
      <c r="Q204" s="71"/>
      <c r="R204" s="71"/>
      <c r="S204" s="71"/>
      <c r="T204" s="71"/>
      <c r="U204" s="71"/>
      <c r="V204" s="23"/>
      <c r="W204" s="23"/>
      <c r="X204" s="14"/>
      <c r="Y204" s="73"/>
      <c r="Z204" s="73"/>
      <c r="AA204" s="73"/>
      <c r="AB204" s="281" t="s">
        <v>79</v>
      </c>
      <c r="AC204" s="282"/>
      <c r="AD204" s="282"/>
      <c r="AE204" s="282"/>
      <c r="AF204" s="282"/>
      <c r="AG204" s="282"/>
      <c r="AH204" s="282"/>
      <c r="AI204" s="282"/>
      <c r="AJ204" s="282"/>
      <c r="AK204" s="282"/>
      <c r="AL204" s="282"/>
      <c r="AM204" s="283"/>
    </row>
    <row r="205" spans="1:39" s="8" customFormat="1" ht="15.75" customHeight="1" x14ac:dyDescent="0.25">
      <c r="A205" s="281" t="s">
        <v>78</v>
      </c>
      <c r="B205" s="282"/>
      <c r="C205" s="285"/>
      <c r="D205" s="23" t="s">
        <v>77</v>
      </c>
      <c r="E205" s="23"/>
      <c r="F205" s="23"/>
      <c r="G205" s="23"/>
      <c r="H205" s="23"/>
      <c r="I205" s="71" t="str">
        <f>(D8)</f>
        <v>FINANSE I RACHUNKOWOŚĆ</v>
      </c>
      <c r="J205" s="14"/>
      <c r="K205" s="71"/>
      <c r="L205" s="71"/>
      <c r="M205" s="71"/>
      <c r="N205" s="74"/>
      <c r="O205" s="71"/>
      <c r="P205" s="71"/>
      <c r="Q205" s="71"/>
      <c r="R205" s="71"/>
      <c r="S205" s="71"/>
      <c r="T205" s="71"/>
      <c r="U205" s="71"/>
      <c r="V205" s="23"/>
      <c r="W205" s="23"/>
      <c r="X205" s="14"/>
      <c r="Y205" s="73"/>
      <c r="Z205" s="73"/>
      <c r="AA205" s="73"/>
      <c r="AB205" s="281" t="s">
        <v>76</v>
      </c>
      <c r="AC205" s="282"/>
      <c r="AD205" s="282"/>
      <c r="AE205" s="282"/>
      <c r="AF205" s="282"/>
      <c r="AG205" s="282"/>
      <c r="AH205" s="282"/>
      <c r="AI205" s="282"/>
      <c r="AJ205" s="282"/>
      <c r="AK205" s="282"/>
      <c r="AL205" s="282"/>
      <c r="AM205" s="283"/>
    </row>
    <row r="206" spans="1:39" s="8" customFormat="1" ht="15.75" customHeight="1" x14ac:dyDescent="0.25">
      <c r="A206" s="284" t="s">
        <v>75</v>
      </c>
      <c r="B206" s="279"/>
      <c r="C206" s="280"/>
      <c r="D206" s="72" t="s">
        <v>74</v>
      </c>
      <c r="E206" s="23"/>
      <c r="F206" s="23"/>
      <c r="G206" s="23"/>
      <c r="H206" s="23"/>
      <c r="I206" s="71" t="s">
        <v>134</v>
      </c>
      <c r="J206" s="14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23"/>
      <c r="W206" s="23"/>
      <c r="X206" s="14"/>
      <c r="Y206" s="23"/>
      <c r="Z206" s="23"/>
      <c r="AA206" s="23"/>
      <c r="AB206" s="284"/>
      <c r="AC206" s="279"/>
      <c r="AD206" s="279"/>
      <c r="AE206" s="279"/>
      <c r="AF206" s="279"/>
      <c r="AG206" s="279"/>
      <c r="AH206" s="279"/>
      <c r="AI206" s="279"/>
      <c r="AJ206" s="279"/>
      <c r="AK206" s="279"/>
      <c r="AL206" s="279"/>
      <c r="AM206" s="286"/>
    </row>
    <row r="207" spans="1:39" s="8" customFormat="1" ht="15.75" customHeight="1" thickBot="1" x14ac:dyDescent="0.3">
      <c r="A207" s="287"/>
      <c r="B207" s="288"/>
      <c r="C207" s="289"/>
      <c r="D207" s="290"/>
      <c r="E207" s="288"/>
      <c r="F207" s="288"/>
      <c r="G207" s="288"/>
      <c r="H207" s="288"/>
      <c r="I207" s="288"/>
      <c r="J207" s="288"/>
      <c r="K207" s="288"/>
      <c r="L207" s="288"/>
      <c r="M207" s="288"/>
      <c r="N207" s="288"/>
      <c r="O207" s="288"/>
      <c r="P207" s="288"/>
      <c r="Q207" s="288"/>
      <c r="R207" s="288"/>
      <c r="S207" s="288"/>
      <c r="T207" s="288"/>
      <c r="U207" s="288"/>
      <c r="V207" s="288"/>
      <c r="W207" s="288"/>
      <c r="X207" s="288"/>
      <c r="Y207" s="288"/>
      <c r="Z207" s="288"/>
      <c r="AA207" s="291"/>
      <c r="AB207" s="292"/>
      <c r="AC207" s="293"/>
      <c r="AD207" s="293"/>
      <c r="AE207" s="293"/>
      <c r="AF207" s="293"/>
      <c r="AG207" s="293"/>
      <c r="AH207" s="293"/>
      <c r="AI207" s="293"/>
      <c r="AJ207" s="293"/>
      <c r="AK207" s="293"/>
      <c r="AL207" s="293"/>
      <c r="AM207" s="294"/>
    </row>
    <row r="208" spans="1:39" s="8" customFormat="1" ht="6" customHeight="1" thickBot="1" x14ac:dyDescent="0.3">
      <c r="A208" s="70"/>
      <c r="B208" s="69"/>
      <c r="C208" s="69"/>
      <c r="D208" s="68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24"/>
      <c r="W208" s="24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M208" s="7"/>
    </row>
    <row r="209" spans="1:39" s="8" customFormat="1" x14ac:dyDescent="0.25">
      <c r="A209" s="295" t="s">
        <v>72</v>
      </c>
      <c r="B209" s="298" t="s">
        <v>71</v>
      </c>
      <c r="C209" s="299"/>
      <c r="D209" s="304" t="s">
        <v>70</v>
      </c>
      <c r="E209" s="305"/>
      <c r="F209" s="306"/>
      <c r="G209" s="310" t="s">
        <v>69</v>
      </c>
      <c r="H209" s="210"/>
      <c r="I209" s="210"/>
      <c r="J209" s="210"/>
      <c r="K209" s="210"/>
      <c r="L209" s="218" t="s">
        <v>68</v>
      </c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  <c r="AH209" s="210"/>
      <c r="AI209" s="210"/>
      <c r="AJ209" s="210"/>
      <c r="AK209" s="210"/>
      <c r="AL209" s="210"/>
      <c r="AM209" s="211"/>
    </row>
    <row r="210" spans="1:39" s="8" customFormat="1" ht="12.75" customHeight="1" x14ac:dyDescent="0.25">
      <c r="A210" s="296"/>
      <c r="B210" s="300"/>
      <c r="C210" s="301"/>
      <c r="D210" s="307"/>
      <c r="E210" s="308"/>
      <c r="F210" s="309"/>
      <c r="G210" s="187" t="s">
        <v>44</v>
      </c>
      <c r="H210" s="229" t="s">
        <v>67</v>
      </c>
      <c r="I210" s="229"/>
      <c r="J210" s="229"/>
      <c r="K210" s="253"/>
      <c r="L210" s="215" t="s">
        <v>42</v>
      </c>
      <c r="M210" s="216"/>
      <c r="N210" s="216"/>
      <c r="O210" s="217"/>
      <c r="P210" s="215" t="s">
        <v>41</v>
      </c>
      <c r="Q210" s="216"/>
      <c r="R210" s="216"/>
      <c r="S210" s="217"/>
      <c r="T210" s="215" t="s">
        <v>40</v>
      </c>
      <c r="U210" s="216"/>
      <c r="V210" s="216"/>
      <c r="W210" s="217"/>
      <c r="X210" s="215" t="s">
        <v>39</v>
      </c>
      <c r="Y210" s="216"/>
      <c r="Z210" s="216"/>
      <c r="AA210" s="217"/>
      <c r="AB210" s="215" t="s">
        <v>38</v>
      </c>
      <c r="AC210" s="216"/>
      <c r="AD210" s="216"/>
      <c r="AE210" s="217"/>
      <c r="AF210" s="215" t="s">
        <v>37</v>
      </c>
      <c r="AG210" s="216"/>
      <c r="AH210" s="216"/>
      <c r="AI210" s="217"/>
      <c r="AJ210" s="231" t="s">
        <v>36</v>
      </c>
      <c r="AK210" s="232"/>
      <c r="AL210" s="232"/>
      <c r="AM210" s="233"/>
    </row>
    <row r="211" spans="1:39" s="8" customFormat="1" x14ac:dyDescent="0.25">
      <c r="A211" s="296"/>
      <c r="B211" s="300"/>
      <c r="C211" s="301"/>
      <c r="D211" s="223" t="s">
        <v>46</v>
      </c>
      <c r="E211" s="183" t="s">
        <v>45</v>
      </c>
      <c r="F211" s="185" t="s">
        <v>27</v>
      </c>
      <c r="G211" s="311"/>
      <c r="H211" s="229" t="s">
        <v>35</v>
      </c>
      <c r="I211" s="229" t="s">
        <v>34</v>
      </c>
      <c r="J211" s="229" t="s">
        <v>11</v>
      </c>
      <c r="K211" s="253" t="s">
        <v>66</v>
      </c>
      <c r="L211" s="260" t="s">
        <v>65</v>
      </c>
      <c r="M211" s="261"/>
      <c r="N211" s="261"/>
      <c r="O211" s="261"/>
      <c r="P211" s="261"/>
      <c r="Q211" s="261"/>
      <c r="R211" s="261"/>
      <c r="S211" s="261"/>
      <c r="T211" s="261"/>
      <c r="U211" s="261"/>
      <c r="V211" s="261"/>
      <c r="W211" s="261"/>
      <c r="X211" s="261"/>
      <c r="Y211" s="261"/>
      <c r="Z211" s="261"/>
      <c r="AA211" s="261"/>
      <c r="AB211" s="261"/>
      <c r="AC211" s="261"/>
      <c r="AD211" s="261"/>
      <c r="AE211" s="261"/>
      <c r="AF211" s="261"/>
      <c r="AG211" s="261"/>
      <c r="AH211" s="261"/>
      <c r="AI211" s="261"/>
      <c r="AJ211" s="261"/>
      <c r="AK211" s="261"/>
      <c r="AL211" s="261"/>
      <c r="AM211" s="262"/>
    </row>
    <row r="212" spans="1:39" s="8" customFormat="1" x14ac:dyDescent="0.25">
      <c r="A212" s="296"/>
      <c r="B212" s="300"/>
      <c r="C212" s="301"/>
      <c r="D212" s="223"/>
      <c r="E212" s="225"/>
      <c r="F212" s="226"/>
      <c r="G212" s="311"/>
      <c r="H212" s="229"/>
      <c r="I212" s="229"/>
      <c r="J212" s="229"/>
      <c r="K212" s="253"/>
      <c r="L212" s="187" t="s">
        <v>35</v>
      </c>
      <c r="M212" s="181" t="s">
        <v>34</v>
      </c>
      <c r="N212" s="183" t="s">
        <v>33</v>
      </c>
      <c r="O212" s="185" t="s">
        <v>64</v>
      </c>
      <c r="P212" s="187" t="s">
        <v>35</v>
      </c>
      <c r="Q212" s="181" t="s">
        <v>34</v>
      </c>
      <c r="R212" s="183" t="s">
        <v>33</v>
      </c>
      <c r="S212" s="185" t="s">
        <v>64</v>
      </c>
      <c r="T212" s="187" t="s">
        <v>35</v>
      </c>
      <c r="U212" s="181" t="s">
        <v>34</v>
      </c>
      <c r="V212" s="183" t="s">
        <v>33</v>
      </c>
      <c r="W212" s="185" t="s">
        <v>64</v>
      </c>
      <c r="X212" s="187" t="s">
        <v>35</v>
      </c>
      <c r="Y212" s="181" t="s">
        <v>34</v>
      </c>
      <c r="Z212" s="183" t="s">
        <v>33</v>
      </c>
      <c r="AA212" s="185" t="s">
        <v>64</v>
      </c>
      <c r="AB212" s="187" t="s">
        <v>35</v>
      </c>
      <c r="AC212" s="181" t="s">
        <v>34</v>
      </c>
      <c r="AD212" s="183" t="s">
        <v>33</v>
      </c>
      <c r="AE212" s="185" t="s">
        <v>64</v>
      </c>
      <c r="AF212" s="187" t="s">
        <v>35</v>
      </c>
      <c r="AG212" s="181" t="s">
        <v>34</v>
      </c>
      <c r="AH212" s="183" t="s">
        <v>33</v>
      </c>
      <c r="AI212" s="185" t="s">
        <v>64</v>
      </c>
      <c r="AJ212" s="196" t="s">
        <v>35</v>
      </c>
      <c r="AK212" s="179" t="s">
        <v>34</v>
      </c>
      <c r="AL212" s="234" t="s">
        <v>33</v>
      </c>
      <c r="AM212" s="192" t="s">
        <v>32</v>
      </c>
    </row>
    <row r="213" spans="1:39" s="8" customFormat="1" ht="13.8" thickBot="1" x14ac:dyDescent="0.3">
      <c r="A213" s="297"/>
      <c r="B213" s="302"/>
      <c r="C213" s="303"/>
      <c r="D213" s="224"/>
      <c r="E213" s="184"/>
      <c r="F213" s="186"/>
      <c r="G213" s="188"/>
      <c r="H213" s="230"/>
      <c r="I213" s="230"/>
      <c r="J213" s="230"/>
      <c r="K213" s="254"/>
      <c r="L213" s="188"/>
      <c r="M213" s="182"/>
      <c r="N213" s="184"/>
      <c r="O213" s="186"/>
      <c r="P213" s="188"/>
      <c r="Q213" s="182"/>
      <c r="R213" s="184"/>
      <c r="S213" s="186"/>
      <c r="T213" s="188"/>
      <c r="U213" s="182"/>
      <c r="V213" s="184"/>
      <c r="W213" s="186"/>
      <c r="X213" s="188"/>
      <c r="Y213" s="182"/>
      <c r="Z213" s="184"/>
      <c r="AA213" s="186"/>
      <c r="AB213" s="188"/>
      <c r="AC213" s="182"/>
      <c r="AD213" s="184"/>
      <c r="AE213" s="186"/>
      <c r="AF213" s="188"/>
      <c r="AG213" s="182"/>
      <c r="AH213" s="184"/>
      <c r="AI213" s="186"/>
      <c r="AJ213" s="197"/>
      <c r="AK213" s="180"/>
      <c r="AL213" s="235"/>
      <c r="AM213" s="193"/>
    </row>
    <row r="214" spans="1:39" s="8" customFormat="1" ht="18" customHeight="1" thickBot="1" x14ac:dyDescent="0.3">
      <c r="A214" s="66" t="s">
        <v>133</v>
      </c>
      <c r="B214" s="324" t="s">
        <v>62</v>
      </c>
      <c r="C214" s="324"/>
      <c r="D214" s="258"/>
      <c r="E214" s="258"/>
      <c r="F214" s="65"/>
      <c r="G214" s="65"/>
      <c r="H214" s="258"/>
      <c r="I214" s="258"/>
      <c r="J214" s="258"/>
      <c r="K214" s="258"/>
      <c r="L214" s="258"/>
      <c r="M214" s="258"/>
      <c r="N214" s="258"/>
      <c r="O214" s="258"/>
      <c r="P214" s="258"/>
      <c r="Q214" s="258"/>
      <c r="R214" s="258"/>
      <c r="S214" s="258"/>
      <c r="T214" s="258"/>
      <c r="U214" s="258"/>
      <c r="V214" s="258"/>
      <c r="W214" s="258"/>
      <c r="X214" s="258"/>
      <c r="Y214" s="258"/>
      <c r="Z214" s="258"/>
      <c r="AA214" s="258"/>
      <c r="AB214" s="258"/>
      <c r="AC214" s="258"/>
      <c r="AD214" s="258"/>
      <c r="AE214" s="258"/>
      <c r="AF214" s="258"/>
      <c r="AG214" s="258"/>
      <c r="AH214" s="258"/>
      <c r="AI214" s="258"/>
      <c r="AJ214" s="258"/>
      <c r="AK214" s="258"/>
      <c r="AL214" s="258"/>
      <c r="AM214" s="259"/>
    </row>
    <row r="215" spans="1:39" s="8" customFormat="1" ht="18" customHeight="1" x14ac:dyDescent="0.25">
      <c r="A215" s="64" t="s">
        <v>24</v>
      </c>
      <c r="B215" s="325" t="s">
        <v>132</v>
      </c>
      <c r="C215" s="326"/>
      <c r="D215" s="86">
        <v>1</v>
      </c>
      <c r="E215" s="53">
        <v>1</v>
      </c>
      <c r="F215" s="49">
        <v>4</v>
      </c>
      <c r="G215" s="51">
        <f t="shared" ref="G215:G223" si="12">SUM(H215:K215)</f>
        <v>25</v>
      </c>
      <c r="H215" s="50">
        <f>L215+P215+T215+X215+AB215+AF215+AJ215</f>
        <v>10</v>
      </c>
      <c r="I215" s="50">
        <f>M215+Q215+U215+Y215+AC215+AG215+AK215</f>
        <v>15</v>
      </c>
      <c r="J215" s="50"/>
      <c r="K215" s="50"/>
      <c r="L215" s="97"/>
      <c r="M215" s="100"/>
      <c r="N215" s="100"/>
      <c r="O215" s="95"/>
      <c r="P215" s="101"/>
      <c r="Q215" s="100"/>
      <c r="R215" s="100"/>
      <c r="S215" s="95"/>
      <c r="T215" s="101"/>
      <c r="U215" s="100"/>
      <c r="V215" s="100"/>
      <c r="W215" s="95"/>
      <c r="X215" s="89"/>
      <c r="Y215" s="88"/>
      <c r="Z215" s="88"/>
      <c r="AA215" s="87"/>
      <c r="AB215" s="157">
        <v>10</v>
      </c>
      <c r="AC215" s="50">
        <v>15</v>
      </c>
      <c r="AD215" s="50"/>
      <c r="AE215" s="49"/>
      <c r="AF215" s="51"/>
      <c r="AG215" s="50"/>
      <c r="AH215" s="88"/>
      <c r="AI215" s="87"/>
      <c r="AJ215" s="48"/>
      <c r="AK215" s="47"/>
      <c r="AL215" s="47"/>
      <c r="AM215" s="46"/>
    </row>
    <row r="216" spans="1:39" s="8" customFormat="1" ht="18" customHeight="1" x14ac:dyDescent="0.25">
      <c r="A216" s="52" t="s">
        <v>21</v>
      </c>
      <c r="B216" s="317" t="s">
        <v>131</v>
      </c>
      <c r="C216" s="327"/>
      <c r="D216" s="92"/>
      <c r="E216" s="99">
        <v>2</v>
      </c>
      <c r="F216" s="49">
        <v>4</v>
      </c>
      <c r="G216" s="51">
        <f t="shared" si="12"/>
        <v>25</v>
      </c>
      <c r="H216" s="50">
        <f>L216+P216+T216+X216+AB216+AF216+AJ216</f>
        <v>10</v>
      </c>
      <c r="I216" s="50">
        <f>M216+Q216+U216+Y216+AC216+AG216+AK216</f>
        <v>15</v>
      </c>
      <c r="J216" s="50"/>
      <c r="K216" s="50"/>
      <c r="L216" s="90"/>
      <c r="M216" s="88"/>
      <c r="N216" s="88"/>
      <c r="O216" s="87"/>
      <c r="P216" s="89"/>
      <c r="Q216" s="88"/>
      <c r="R216" s="88"/>
      <c r="S216" s="87"/>
      <c r="T216" s="89"/>
      <c r="U216" s="88"/>
      <c r="V216" s="88"/>
      <c r="W216" s="87"/>
      <c r="X216" s="51"/>
      <c r="Y216" s="50"/>
      <c r="Z216" s="50"/>
      <c r="AA216" s="49"/>
      <c r="AB216" s="51">
        <v>10</v>
      </c>
      <c r="AC216" s="50">
        <v>15</v>
      </c>
      <c r="AD216" s="50"/>
      <c r="AE216" s="49"/>
      <c r="AF216" s="51"/>
      <c r="AG216" s="50"/>
      <c r="AH216" s="50"/>
      <c r="AI216" s="87"/>
      <c r="AJ216" s="48"/>
      <c r="AK216" s="47"/>
      <c r="AL216" s="47"/>
      <c r="AM216" s="46"/>
    </row>
    <row r="217" spans="1:39" s="8" customFormat="1" ht="18" customHeight="1" x14ac:dyDescent="0.25">
      <c r="A217" s="52" t="s">
        <v>17</v>
      </c>
      <c r="B217" s="317" t="s">
        <v>130</v>
      </c>
      <c r="C217" s="318"/>
      <c r="D217" s="85"/>
      <c r="E217" s="60">
        <v>1</v>
      </c>
      <c r="F217" s="57">
        <v>3</v>
      </c>
      <c r="G217" s="51">
        <f t="shared" si="12"/>
        <v>15</v>
      </c>
      <c r="H217" s="50"/>
      <c r="I217" s="50"/>
      <c r="J217" s="59"/>
      <c r="K217" s="98">
        <f>O217+S217+W217+AA217+AE217+AI217+AM217</f>
        <v>15</v>
      </c>
      <c r="L217" s="97"/>
      <c r="M217" s="88"/>
      <c r="N217" s="88"/>
      <c r="O217" s="95"/>
      <c r="P217" s="89"/>
      <c r="Q217" s="88"/>
      <c r="R217" s="88"/>
      <c r="S217" s="95"/>
      <c r="T217" s="89"/>
      <c r="U217" s="88"/>
      <c r="V217" s="88"/>
      <c r="W217" s="95"/>
      <c r="X217" s="51"/>
      <c r="Y217" s="50"/>
      <c r="Z217" s="50"/>
      <c r="AA217" s="57"/>
      <c r="AB217" s="51"/>
      <c r="AC217" s="50"/>
      <c r="AD217" s="50"/>
      <c r="AE217" s="96">
        <v>15</v>
      </c>
      <c r="AF217" s="51"/>
      <c r="AG217" s="50"/>
      <c r="AH217" s="50"/>
      <c r="AI217" s="95"/>
      <c r="AJ217" s="48"/>
      <c r="AK217" s="47"/>
      <c r="AL217" s="47"/>
      <c r="AM217" s="56"/>
    </row>
    <row r="218" spans="1:39" s="8" customFormat="1" ht="21.6" customHeight="1" x14ac:dyDescent="0.25">
      <c r="A218" s="52" t="s">
        <v>13</v>
      </c>
      <c r="B218" s="255" t="s">
        <v>129</v>
      </c>
      <c r="C218" s="256"/>
      <c r="D218" s="78"/>
      <c r="E218" s="53">
        <v>3</v>
      </c>
      <c r="F218" s="49">
        <v>4</v>
      </c>
      <c r="G218" s="51">
        <f t="shared" si="12"/>
        <v>30</v>
      </c>
      <c r="H218" s="50">
        <f>L218+P218+T218+X218+AB218+AF218+AJ218</f>
        <v>10</v>
      </c>
      <c r="I218" s="50">
        <f>M218+Q218+U218+Y218+AC218+AG218+AK218</f>
        <v>10</v>
      </c>
      <c r="J218" s="50">
        <f>N218+R218+V218+Z218+AD218+AH218+AL218</f>
        <v>10</v>
      </c>
      <c r="K218" s="50"/>
      <c r="L218" s="90"/>
      <c r="M218" s="88"/>
      <c r="N218" s="88"/>
      <c r="O218" s="87"/>
      <c r="P218" s="89"/>
      <c r="Q218" s="88"/>
      <c r="R218" s="88"/>
      <c r="S218" s="87"/>
      <c r="T218" s="89"/>
      <c r="U218" s="88"/>
      <c r="V218" s="88"/>
      <c r="W218" s="87"/>
      <c r="X218" s="51"/>
      <c r="Y218" s="50"/>
      <c r="Z218" s="50"/>
      <c r="AA218" s="49"/>
      <c r="AB218" s="51">
        <v>10</v>
      </c>
      <c r="AC218" s="50">
        <v>10</v>
      </c>
      <c r="AD218" s="50">
        <v>10</v>
      </c>
      <c r="AE218" s="49"/>
      <c r="AF218" s="51"/>
      <c r="AG218" s="50"/>
      <c r="AH218" s="50"/>
      <c r="AI218" s="87"/>
      <c r="AJ218" s="48"/>
      <c r="AK218" s="47"/>
      <c r="AL218" s="47"/>
      <c r="AM218" s="46"/>
    </row>
    <row r="219" spans="1:39" s="8" customFormat="1" ht="18" customHeight="1" x14ac:dyDescent="0.25">
      <c r="A219" s="52" t="s">
        <v>9</v>
      </c>
      <c r="B219" s="317" t="s">
        <v>128</v>
      </c>
      <c r="C219" s="318"/>
      <c r="D219" s="78"/>
      <c r="E219" s="53">
        <v>2</v>
      </c>
      <c r="F219" s="49">
        <v>2</v>
      </c>
      <c r="G219" s="51">
        <f t="shared" si="12"/>
        <v>20</v>
      </c>
      <c r="H219" s="50">
        <f>L219+P219+T219+X219+AB219+AF219+AJ219</f>
        <v>10</v>
      </c>
      <c r="I219" s="50"/>
      <c r="J219" s="50">
        <f>N219+R219+V219+Z219+AD219+AH219+AL219</f>
        <v>10</v>
      </c>
      <c r="K219" s="50"/>
      <c r="L219" s="90"/>
      <c r="M219" s="88"/>
      <c r="N219" s="88"/>
      <c r="O219" s="87"/>
      <c r="P219" s="89"/>
      <c r="Q219" s="88"/>
      <c r="R219" s="88"/>
      <c r="S219" s="87"/>
      <c r="T219" s="89"/>
      <c r="U219" s="88"/>
      <c r="V219" s="88"/>
      <c r="W219" s="87"/>
      <c r="X219" s="51"/>
      <c r="Y219" s="50"/>
      <c r="Z219" s="50"/>
      <c r="AA219" s="49"/>
      <c r="AB219" s="51">
        <v>10</v>
      </c>
      <c r="AC219" s="50"/>
      <c r="AD219" s="50">
        <v>10</v>
      </c>
      <c r="AE219" s="49"/>
      <c r="AF219" s="51"/>
      <c r="AG219" s="50"/>
      <c r="AH219" s="50"/>
      <c r="AI219" s="87"/>
      <c r="AJ219" s="48"/>
      <c r="AK219" s="47"/>
      <c r="AL219" s="47"/>
      <c r="AM219" s="46"/>
    </row>
    <row r="220" spans="1:39" s="8" customFormat="1" ht="18" customHeight="1" x14ac:dyDescent="0.25">
      <c r="A220" s="52" t="s">
        <v>56</v>
      </c>
      <c r="B220" s="317" t="s">
        <v>127</v>
      </c>
      <c r="C220" s="318"/>
      <c r="D220" s="78"/>
      <c r="E220" s="53">
        <v>2</v>
      </c>
      <c r="F220" s="49">
        <v>3</v>
      </c>
      <c r="G220" s="51">
        <f t="shared" si="12"/>
        <v>20</v>
      </c>
      <c r="H220" s="50">
        <f>L220+P220+T220+X220+AB220+AF220+AJ220</f>
        <v>10</v>
      </c>
      <c r="I220" s="50">
        <f>M220+Q220+U220+Y220+AC220+AG220+AK220</f>
        <v>10</v>
      </c>
      <c r="J220" s="50"/>
      <c r="K220" s="50"/>
      <c r="L220" s="90"/>
      <c r="M220" s="88"/>
      <c r="N220" s="88"/>
      <c r="O220" s="87"/>
      <c r="P220" s="89"/>
      <c r="Q220" s="88"/>
      <c r="R220" s="88"/>
      <c r="S220" s="87"/>
      <c r="T220" s="89"/>
      <c r="U220" s="88"/>
      <c r="V220" s="88"/>
      <c r="W220" s="87"/>
      <c r="X220" s="51"/>
      <c r="Y220" s="50"/>
      <c r="Z220" s="50"/>
      <c r="AA220" s="49"/>
      <c r="AB220" s="51">
        <v>10</v>
      </c>
      <c r="AC220" s="50">
        <v>10</v>
      </c>
      <c r="AD220" s="50"/>
      <c r="AE220" s="49"/>
      <c r="AF220" s="51"/>
      <c r="AG220" s="50"/>
      <c r="AH220" s="50"/>
      <c r="AI220" s="87"/>
      <c r="AJ220" s="48"/>
      <c r="AK220" s="47"/>
      <c r="AL220" s="47"/>
      <c r="AM220" s="46"/>
    </row>
    <row r="221" spans="1:39" s="8" customFormat="1" ht="18" customHeight="1" x14ac:dyDescent="0.25">
      <c r="A221" s="52" t="s">
        <v>54</v>
      </c>
      <c r="B221" s="317" t="s">
        <v>112</v>
      </c>
      <c r="C221" s="318"/>
      <c r="D221" s="94"/>
      <c r="E221" s="91">
        <v>1</v>
      </c>
      <c r="F221" s="49">
        <v>1</v>
      </c>
      <c r="G221" s="51">
        <f t="shared" si="12"/>
        <v>10</v>
      </c>
      <c r="H221" s="50"/>
      <c r="I221" s="50"/>
      <c r="J221" s="50"/>
      <c r="K221" s="84">
        <f>O221+S221+W221+AA221+AE221+AI221+AM221</f>
        <v>10</v>
      </c>
      <c r="L221" s="90"/>
      <c r="M221" s="88"/>
      <c r="N221" s="88"/>
      <c r="O221" s="87"/>
      <c r="P221" s="89"/>
      <c r="Q221" s="88"/>
      <c r="R221" s="88"/>
      <c r="S221" s="87"/>
      <c r="T221" s="89"/>
      <c r="U221" s="88"/>
      <c r="V221" s="88"/>
      <c r="W221" s="87"/>
      <c r="X221" s="51"/>
      <c r="Y221" s="50"/>
      <c r="Z221" s="50"/>
      <c r="AA221" s="49"/>
      <c r="AB221" s="51"/>
      <c r="AC221" s="50"/>
      <c r="AD221" s="50"/>
      <c r="AE221" s="55">
        <v>10</v>
      </c>
      <c r="AF221" s="51"/>
      <c r="AG221" s="50"/>
      <c r="AH221" s="50"/>
      <c r="AI221" s="87"/>
      <c r="AJ221" s="48"/>
      <c r="AK221" s="47"/>
      <c r="AL221" s="47"/>
      <c r="AM221" s="46"/>
    </row>
    <row r="222" spans="1:39" s="8" customFormat="1" ht="18" customHeight="1" x14ac:dyDescent="0.25">
      <c r="A222" s="52" t="s">
        <v>52</v>
      </c>
      <c r="B222" s="317" t="s">
        <v>126</v>
      </c>
      <c r="C222" s="318"/>
      <c r="D222" s="92"/>
      <c r="E222" s="91">
        <v>2</v>
      </c>
      <c r="F222" s="49">
        <v>3</v>
      </c>
      <c r="G222" s="51">
        <f t="shared" si="12"/>
        <v>20</v>
      </c>
      <c r="H222" s="50">
        <f>L222+P222+T222+X222+AB222+AF222+AJ222</f>
        <v>10</v>
      </c>
      <c r="I222" s="50">
        <f>M222+Q222+U222+Y222+AC222+AG222+AK222</f>
        <v>10</v>
      </c>
      <c r="J222" s="50"/>
      <c r="K222" s="93"/>
      <c r="L222" s="90"/>
      <c r="M222" s="88"/>
      <c r="N222" s="88"/>
      <c r="O222" s="87"/>
      <c r="P222" s="89"/>
      <c r="Q222" s="88"/>
      <c r="R222" s="88"/>
      <c r="S222" s="87"/>
      <c r="T222" s="89"/>
      <c r="U222" s="88"/>
      <c r="V222" s="88"/>
      <c r="W222" s="87"/>
      <c r="X222" s="51"/>
      <c r="Y222" s="50"/>
      <c r="Z222" s="50"/>
      <c r="AA222" s="49"/>
      <c r="AB222" s="51">
        <v>10</v>
      </c>
      <c r="AC222" s="50">
        <v>10</v>
      </c>
      <c r="AD222" s="50"/>
      <c r="AE222" s="49"/>
      <c r="AF222" s="51"/>
      <c r="AG222" s="50"/>
      <c r="AH222" s="50"/>
      <c r="AI222" s="87"/>
      <c r="AJ222" s="48"/>
      <c r="AK222" s="47"/>
      <c r="AL222" s="47"/>
      <c r="AM222" s="46"/>
    </row>
    <row r="223" spans="1:39" s="8" customFormat="1" ht="22.2" customHeight="1" thickBot="1" x14ac:dyDescent="0.3">
      <c r="A223" s="52" t="s">
        <v>50</v>
      </c>
      <c r="B223" s="343" t="s">
        <v>125</v>
      </c>
      <c r="C223" s="344"/>
      <c r="D223" s="92"/>
      <c r="E223" s="91">
        <v>1</v>
      </c>
      <c r="F223" s="49">
        <v>1</v>
      </c>
      <c r="G223" s="51">
        <f t="shared" si="12"/>
        <v>10</v>
      </c>
      <c r="H223" s="50"/>
      <c r="I223" s="50"/>
      <c r="J223" s="50"/>
      <c r="K223" s="84">
        <f>O223+S223+W223+AA223+AE223+AI223+AM223</f>
        <v>10</v>
      </c>
      <c r="L223" s="90"/>
      <c r="M223" s="88"/>
      <c r="N223" s="88"/>
      <c r="O223" s="87"/>
      <c r="P223" s="89"/>
      <c r="Q223" s="88"/>
      <c r="R223" s="88"/>
      <c r="S223" s="87"/>
      <c r="T223" s="89"/>
      <c r="U223" s="88"/>
      <c r="V223" s="88"/>
      <c r="W223" s="87"/>
      <c r="X223" s="51"/>
      <c r="Y223" s="50"/>
      <c r="Z223" s="50"/>
      <c r="AA223" s="49"/>
      <c r="AB223" s="51"/>
      <c r="AC223" s="50"/>
      <c r="AD223" s="50"/>
      <c r="AE223" s="55">
        <v>10</v>
      </c>
      <c r="AF223" s="51"/>
      <c r="AG223" s="50"/>
      <c r="AH223" s="50"/>
      <c r="AI223" s="87"/>
      <c r="AJ223" s="48"/>
      <c r="AK223" s="47"/>
      <c r="AL223" s="47"/>
      <c r="AM223" s="46"/>
    </row>
    <row r="224" spans="1:39" s="8" customFormat="1" ht="13.95" customHeight="1" thickTop="1" x14ac:dyDescent="0.25">
      <c r="A224" s="45"/>
      <c r="B224" s="315" t="s">
        <v>48</v>
      </c>
      <c r="C224" s="316"/>
      <c r="D224" s="240">
        <f t="shared" ref="D224:AM224" si="13">SUM(D215:D223)</f>
        <v>1</v>
      </c>
      <c r="E224" s="242">
        <f t="shared" si="13"/>
        <v>15</v>
      </c>
      <c r="F224" s="247">
        <f t="shared" si="13"/>
        <v>25</v>
      </c>
      <c r="G224" s="249">
        <f t="shared" si="13"/>
        <v>175</v>
      </c>
      <c r="H224" s="249">
        <f t="shared" si="13"/>
        <v>60</v>
      </c>
      <c r="I224" s="249">
        <f t="shared" si="13"/>
        <v>60</v>
      </c>
      <c r="J224" s="249">
        <f t="shared" si="13"/>
        <v>20</v>
      </c>
      <c r="K224" s="249">
        <f t="shared" si="13"/>
        <v>35</v>
      </c>
      <c r="L224" s="44">
        <f t="shared" si="13"/>
        <v>0</v>
      </c>
      <c r="M224" s="44">
        <f t="shared" si="13"/>
        <v>0</v>
      </c>
      <c r="N224" s="44">
        <f t="shared" si="13"/>
        <v>0</v>
      </c>
      <c r="O224" s="44">
        <f t="shared" si="13"/>
        <v>0</v>
      </c>
      <c r="P224" s="44">
        <f t="shared" si="13"/>
        <v>0</v>
      </c>
      <c r="Q224" s="44">
        <f t="shared" si="13"/>
        <v>0</v>
      </c>
      <c r="R224" s="44">
        <f t="shared" si="13"/>
        <v>0</v>
      </c>
      <c r="S224" s="44">
        <f t="shared" si="13"/>
        <v>0</v>
      </c>
      <c r="T224" s="44">
        <f t="shared" si="13"/>
        <v>0</v>
      </c>
      <c r="U224" s="44">
        <f t="shared" si="13"/>
        <v>0</v>
      </c>
      <c r="V224" s="44">
        <f t="shared" si="13"/>
        <v>0</v>
      </c>
      <c r="W224" s="44">
        <f t="shared" si="13"/>
        <v>0</v>
      </c>
      <c r="X224" s="44">
        <f t="shared" si="13"/>
        <v>0</v>
      </c>
      <c r="Y224" s="44">
        <f t="shared" si="13"/>
        <v>0</v>
      </c>
      <c r="Z224" s="44">
        <f t="shared" si="13"/>
        <v>0</v>
      </c>
      <c r="AA224" s="44">
        <f t="shared" si="13"/>
        <v>0</v>
      </c>
      <c r="AB224" s="44">
        <f t="shared" si="13"/>
        <v>60</v>
      </c>
      <c r="AC224" s="44">
        <f t="shared" si="13"/>
        <v>60</v>
      </c>
      <c r="AD224" s="44">
        <f t="shared" si="13"/>
        <v>20</v>
      </c>
      <c r="AE224" s="44">
        <f t="shared" si="13"/>
        <v>35</v>
      </c>
      <c r="AF224" s="44">
        <f t="shared" si="13"/>
        <v>0</v>
      </c>
      <c r="AG224" s="44">
        <f t="shared" si="13"/>
        <v>0</v>
      </c>
      <c r="AH224" s="44">
        <f t="shared" si="13"/>
        <v>0</v>
      </c>
      <c r="AI224" s="44">
        <f t="shared" si="13"/>
        <v>0</v>
      </c>
      <c r="AJ224" s="41">
        <f t="shared" si="13"/>
        <v>0</v>
      </c>
      <c r="AK224" s="40">
        <f t="shared" si="13"/>
        <v>0</v>
      </c>
      <c r="AL224" s="40">
        <f t="shared" si="13"/>
        <v>0</v>
      </c>
      <c r="AM224" s="39">
        <f t="shared" si="13"/>
        <v>0</v>
      </c>
    </row>
    <row r="225" spans="1:41" s="8" customFormat="1" ht="13.95" customHeight="1" thickBot="1" x14ac:dyDescent="0.3">
      <c r="A225" s="38"/>
      <c r="B225" s="238"/>
      <c r="C225" s="239"/>
      <c r="D225" s="241"/>
      <c r="E225" s="243"/>
      <c r="F225" s="248"/>
      <c r="G225" s="250"/>
      <c r="H225" s="250"/>
      <c r="I225" s="250"/>
      <c r="J225" s="250"/>
      <c r="K225" s="250"/>
      <c r="L225" s="244">
        <f>SUM(L224:O224)</f>
        <v>0</v>
      </c>
      <c r="M225" s="245"/>
      <c r="N225" s="245"/>
      <c r="O225" s="246"/>
      <c r="P225" s="244">
        <f>SUM(P224:S224)</f>
        <v>0</v>
      </c>
      <c r="Q225" s="245"/>
      <c r="R225" s="245"/>
      <c r="S225" s="246"/>
      <c r="T225" s="244">
        <f>SUM(T224:W224)</f>
        <v>0</v>
      </c>
      <c r="U225" s="245"/>
      <c r="V225" s="245"/>
      <c r="W225" s="246"/>
      <c r="X225" s="244">
        <f>SUM(X224:AA224)</f>
        <v>0</v>
      </c>
      <c r="Y225" s="245"/>
      <c r="Z225" s="245"/>
      <c r="AA225" s="246"/>
      <c r="AB225" s="244">
        <f>SUM(AB224:AE224)</f>
        <v>175</v>
      </c>
      <c r="AC225" s="245"/>
      <c r="AD225" s="245"/>
      <c r="AE225" s="246"/>
      <c r="AF225" s="244">
        <f>SUM(AF224:AI224)</f>
        <v>0</v>
      </c>
      <c r="AG225" s="245"/>
      <c r="AH225" s="245"/>
      <c r="AI225" s="246"/>
      <c r="AJ225" s="159">
        <f>SUM(AJ224:AM224)</f>
        <v>0</v>
      </c>
      <c r="AK225" s="160"/>
      <c r="AL225" s="160"/>
      <c r="AM225" s="161"/>
    </row>
    <row r="226" spans="1:41" s="8" customFormat="1" x14ac:dyDescent="0.25">
      <c r="A226" s="219" t="s">
        <v>124</v>
      </c>
      <c r="B226" s="220"/>
      <c r="C226" s="221"/>
      <c r="D226" s="222" t="s">
        <v>46</v>
      </c>
      <c r="E226" s="225" t="s">
        <v>45</v>
      </c>
      <c r="F226" s="185" t="s">
        <v>27</v>
      </c>
      <c r="G226" s="227" t="s">
        <v>44</v>
      </c>
      <c r="H226" s="229" t="s">
        <v>35</v>
      </c>
      <c r="I226" s="229" t="s">
        <v>34</v>
      </c>
      <c r="J226" s="229" t="s">
        <v>11</v>
      </c>
      <c r="K226" s="253" t="s">
        <v>43</v>
      </c>
      <c r="L226" s="215" t="s">
        <v>42</v>
      </c>
      <c r="M226" s="216"/>
      <c r="N226" s="216"/>
      <c r="O226" s="217"/>
      <c r="P226" s="215" t="s">
        <v>41</v>
      </c>
      <c r="Q226" s="216"/>
      <c r="R226" s="216"/>
      <c r="S226" s="217"/>
      <c r="T226" s="215" t="s">
        <v>40</v>
      </c>
      <c r="U226" s="216"/>
      <c r="V226" s="216"/>
      <c r="W226" s="217"/>
      <c r="X226" s="215" t="s">
        <v>39</v>
      </c>
      <c r="Y226" s="216"/>
      <c r="Z226" s="216"/>
      <c r="AA226" s="217"/>
      <c r="AB226" s="215" t="s">
        <v>38</v>
      </c>
      <c r="AC226" s="216"/>
      <c r="AD226" s="216"/>
      <c r="AE226" s="217"/>
      <c r="AF226" s="218" t="s">
        <v>37</v>
      </c>
      <c r="AG226" s="210"/>
      <c r="AH226" s="210"/>
      <c r="AI226" s="211"/>
      <c r="AJ226" s="231" t="s">
        <v>36</v>
      </c>
      <c r="AK226" s="232"/>
      <c r="AL226" s="232"/>
      <c r="AM226" s="233"/>
    </row>
    <row r="227" spans="1:41" s="8" customFormat="1" x14ac:dyDescent="0.25">
      <c r="A227" s="219"/>
      <c r="B227" s="220"/>
      <c r="C227" s="221"/>
      <c r="D227" s="223"/>
      <c r="E227" s="225"/>
      <c r="F227" s="226"/>
      <c r="G227" s="227"/>
      <c r="H227" s="229"/>
      <c r="I227" s="229"/>
      <c r="J227" s="229"/>
      <c r="K227" s="253"/>
      <c r="L227" s="187" t="s">
        <v>35</v>
      </c>
      <c r="M227" s="181" t="s">
        <v>34</v>
      </c>
      <c r="N227" s="183" t="s">
        <v>33</v>
      </c>
      <c r="O227" s="185" t="s">
        <v>32</v>
      </c>
      <c r="P227" s="187" t="s">
        <v>35</v>
      </c>
      <c r="Q227" s="181" t="s">
        <v>34</v>
      </c>
      <c r="R227" s="183" t="s">
        <v>33</v>
      </c>
      <c r="S227" s="185" t="s">
        <v>32</v>
      </c>
      <c r="T227" s="187" t="s">
        <v>35</v>
      </c>
      <c r="U227" s="181" t="s">
        <v>34</v>
      </c>
      <c r="V227" s="183" t="s">
        <v>33</v>
      </c>
      <c r="W227" s="185" t="s">
        <v>32</v>
      </c>
      <c r="X227" s="187" t="s">
        <v>35</v>
      </c>
      <c r="Y227" s="181" t="s">
        <v>34</v>
      </c>
      <c r="Z227" s="183" t="s">
        <v>33</v>
      </c>
      <c r="AA227" s="185" t="s">
        <v>32</v>
      </c>
      <c r="AB227" s="187" t="s">
        <v>35</v>
      </c>
      <c r="AC227" s="181" t="s">
        <v>34</v>
      </c>
      <c r="AD227" s="183" t="s">
        <v>33</v>
      </c>
      <c r="AE227" s="185" t="s">
        <v>32</v>
      </c>
      <c r="AF227" s="187" t="s">
        <v>35</v>
      </c>
      <c r="AG227" s="181" t="s">
        <v>34</v>
      </c>
      <c r="AH227" s="183" t="s">
        <v>33</v>
      </c>
      <c r="AI227" s="185" t="s">
        <v>32</v>
      </c>
      <c r="AJ227" s="196" t="s">
        <v>35</v>
      </c>
      <c r="AK227" s="179" t="s">
        <v>34</v>
      </c>
      <c r="AL227" s="234" t="s">
        <v>33</v>
      </c>
      <c r="AM227" s="192" t="s">
        <v>32</v>
      </c>
    </row>
    <row r="228" spans="1:41" s="8" customFormat="1" ht="13.8" thickBot="1" x14ac:dyDescent="0.3">
      <c r="A228" s="219"/>
      <c r="B228" s="220"/>
      <c r="C228" s="221"/>
      <c r="D228" s="224"/>
      <c r="E228" s="184"/>
      <c r="F228" s="186"/>
      <c r="G228" s="228"/>
      <c r="H228" s="230"/>
      <c r="I228" s="230"/>
      <c r="J228" s="230"/>
      <c r="K228" s="254"/>
      <c r="L228" s="188"/>
      <c r="M228" s="182"/>
      <c r="N228" s="184"/>
      <c r="O228" s="186"/>
      <c r="P228" s="188"/>
      <c r="Q228" s="182"/>
      <c r="R228" s="184"/>
      <c r="S228" s="186"/>
      <c r="T228" s="188"/>
      <c r="U228" s="182"/>
      <c r="V228" s="184"/>
      <c r="W228" s="186"/>
      <c r="X228" s="188"/>
      <c r="Y228" s="182"/>
      <c r="Z228" s="184"/>
      <c r="AA228" s="186"/>
      <c r="AB228" s="188"/>
      <c r="AC228" s="182"/>
      <c r="AD228" s="184"/>
      <c r="AE228" s="186"/>
      <c r="AF228" s="188"/>
      <c r="AG228" s="182"/>
      <c r="AH228" s="184"/>
      <c r="AI228" s="186"/>
      <c r="AJ228" s="197"/>
      <c r="AK228" s="180"/>
      <c r="AL228" s="235"/>
      <c r="AM228" s="193"/>
    </row>
    <row r="229" spans="1:41" s="8" customFormat="1" ht="12.75" customHeight="1" x14ac:dyDescent="0.25">
      <c r="A229" s="219"/>
      <c r="B229" s="220"/>
      <c r="C229" s="221"/>
      <c r="D229" s="335">
        <f t="shared" ref="D229:K229" si="14">SUM(D64+D115+D224+D178)</f>
        <v>14</v>
      </c>
      <c r="E229" s="337">
        <f t="shared" si="14"/>
        <v>71</v>
      </c>
      <c r="F229" s="339">
        <f t="shared" si="14"/>
        <v>180</v>
      </c>
      <c r="G229" s="341">
        <f t="shared" si="14"/>
        <v>1080</v>
      </c>
      <c r="H229" s="337">
        <f t="shared" si="14"/>
        <v>365</v>
      </c>
      <c r="I229" s="337">
        <f t="shared" si="14"/>
        <v>330</v>
      </c>
      <c r="J229" s="337">
        <f t="shared" si="14"/>
        <v>245</v>
      </c>
      <c r="K229" s="337">
        <f t="shared" si="14"/>
        <v>140</v>
      </c>
      <c r="L229" s="77">
        <f t="shared" ref="L229:AM229" si="15">SUM(L64+L178+L224+L115)</f>
        <v>90</v>
      </c>
      <c r="M229" s="77">
        <f t="shared" si="15"/>
        <v>100</v>
      </c>
      <c r="N229" s="77">
        <f t="shared" si="15"/>
        <v>20</v>
      </c>
      <c r="O229" s="77">
        <f t="shared" si="15"/>
        <v>0</v>
      </c>
      <c r="P229" s="77">
        <f t="shared" si="15"/>
        <v>105</v>
      </c>
      <c r="Q229" s="77">
        <f t="shared" si="15"/>
        <v>90</v>
      </c>
      <c r="R229" s="77">
        <f t="shared" si="15"/>
        <v>20</v>
      </c>
      <c r="S229" s="77">
        <f t="shared" si="15"/>
        <v>10</v>
      </c>
      <c r="T229" s="77">
        <f t="shared" si="15"/>
        <v>65</v>
      </c>
      <c r="U229" s="77">
        <f t="shared" si="15"/>
        <v>30</v>
      </c>
      <c r="V229" s="77">
        <f t="shared" si="15"/>
        <v>77</v>
      </c>
      <c r="W229" s="77">
        <f t="shared" si="15"/>
        <v>35</v>
      </c>
      <c r="X229" s="77">
        <f t="shared" si="15"/>
        <v>45</v>
      </c>
      <c r="Y229" s="77">
        <f t="shared" si="15"/>
        <v>50</v>
      </c>
      <c r="Z229" s="77">
        <f t="shared" si="15"/>
        <v>88</v>
      </c>
      <c r="AA229" s="77">
        <f t="shared" si="15"/>
        <v>25</v>
      </c>
      <c r="AB229" s="77">
        <f t="shared" si="15"/>
        <v>60</v>
      </c>
      <c r="AC229" s="77">
        <f t="shared" si="15"/>
        <v>60</v>
      </c>
      <c r="AD229" s="77">
        <f t="shared" si="15"/>
        <v>40</v>
      </c>
      <c r="AE229" s="77">
        <f t="shared" si="15"/>
        <v>60</v>
      </c>
      <c r="AF229" s="77">
        <f t="shared" si="15"/>
        <v>0</v>
      </c>
      <c r="AG229" s="77">
        <f t="shared" si="15"/>
        <v>0</v>
      </c>
      <c r="AH229" s="77">
        <f t="shared" si="15"/>
        <v>0</v>
      </c>
      <c r="AI229" s="77">
        <f t="shared" si="15"/>
        <v>10</v>
      </c>
      <c r="AJ229" s="76">
        <f t="shared" si="15"/>
        <v>0</v>
      </c>
      <c r="AK229" s="81">
        <f t="shared" si="15"/>
        <v>0</v>
      </c>
      <c r="AL229" s="81">
        <f t="shared" si="15"/>
        <v>0</v>
      </c>
      <c r="AM229" s="80">
        <f t="shared" si="15"/>
        <v>0</v>
      </c>
      <c r="AO229" s="8" t="s">
        <v>31</v>
      </c>
    </row>
    <row r="230" spans="1:41" s="8" customFormat="1" ht="13.5" customHeight="1" thickBot="1" x14ac:dyDescent="0.3">
      <c r="A230" s="219"/>
      <c r="B230" s="220"/>
      <c r="C230" s="221"/>
      <c r="D230" s="336"/>
      <c r="E230" s="338"/>
      <c r="F230" s="340"/>
      <c r="G230" s="342"/>
      <c r="H230" s="338"/>
      <c r="I230" s="338"/>
      <c r="J230" s="338"/>
      <c r="K230" s="338"/>
      <c r="L230" s="198">
        <f>SUM(L229:O229)</f>
        <v>210</v>
      </c>
      <c r="M230" s="199"/>
      <c r="N230" s="199"/>
      <c r="O230" s="199"/>
      <c r="P230" s="198">
        <f>SUM(P229:S229)</f>
        <v>225</v>
      </c>
      <c r="Q230" s="199"/>
      <c r="R230" s="199"/>
      <c r="S230" s="199"/>
      <c r="T230" s="198">
        <f>SUM(T229:W229)</f>
        <v>207</v>
      </c>
      <c r="U230" s="199"/>
      <c r="V230" s="199"/>
      <c r="W230" s="199"/>
      <c r="X230" s="198">
        <f>SUM(X229:AA229)</f>
        <v>208</v>
      </c>
      <c r="Y230" s="199"/>
      <c r="Z230" s="199"/>
      <c r="AA230" s="199"/>
      <c r="AB230" s="198">
        <f>SUM(AB229:AE229)</f>
        <v>220</v>
      </c>
      <c r="AC230" s="199"/>
      <c r="AD230" s="199"/>
      <c r="AE230" s="199"/>
      <c r="AF230" s="198">
        <f>SUM(AF229:AI229)</f>
        <v>10</v>
      </c>
      <c r="AG230" s="199"/>
      <c r="AH230" s="199"/>
      <c r="AI230" s="199"/>
      <c r="AJ230" s="189">
        <f>SUM(AJ229:AM229)</f>
        <v>0</v>
      </c>
      <c r="AK230" s="190"/>
      <c r="AL230" s="190"/>
      <c r="AM230" s="191"/>
      <c r="AO230" s="8">
        <f>SUM(L230:AM230)</f>
        <v>1080</v>
      </c>
    </row>
    <row r="231" spans="1:41" s="8" customFormat="1" x14ac:dyDescent="0.25">
      <c r="A231" s="219"/>
      <c r="B231" s="220"/>
      <c r="C231" s="221"/>
      <c r="D231" s="200" t="s">
        <v>30</v>
      </c>
      <c r="E231" s="201"/>
      <c r="F231" s="202"/>
      <c r="G231" s="209" t="s">
        <v>29</v>
      </c>
      <c r="H231" s="210"/>
      <c r="I231" s="210"/>
      <c r="J231" s="210"/>
      <c r="K231" s="211"/>
      <c r="L231" s="319">
        <f>0+L185</f>
        <v>4</v>
      </c>
      <c r="M231" s="320"/>
      <c r="N231" s="320"/>
      <c r="O231" s="321"/>
      <c r="P231" s="319">
        <f>0+P185</f>
        <v>4</v>
      </c>
      <c r="Q231" s="320"/>
      <c r="R231" s="320"/>
      <c r="S231" s="321"/>
      <c r="T231" s="319">
        <f>0+T185</f>
        <v>3</v>
      </c>
      <c r="U231" s="320"/>
      <c r="V231" s="320"/>
      <c r="W231" s="321"/>
      <c r="X231" s="319">
        <f>0+X185</f>
        <v>2</v>
      </c>
      <c r="Y231" s="320"/>
      <c r="Z231" s="320"/>
      <c r="AA231" s="321"/>
      <c r="AB231" s="319">
        <v>1</v>
      </c>
      <c r="AC231" s="320"/>
      <c r="AD231" s="320"/>
      <c r="AE231" s="321"/>
      <c r="AF231" s="319">
        <f>0+AF185</f>
        <v>0</v>
      </c>
      <c r="AG231" s="320"/>
      <c r="AH231" s="320"/>
      <c r="AI231" s="321"/>
      <c r="AJ231" s="212"/>
      <c r="AK231" s="213"/>
      <c r="AL231" s="213"/>
      <c r="AM231" s="214"/>
      <c r="AO231" s="8">
        <f>SUM(L231:AM231)</f>
        <v>14</v>
      </c>
    </row>
    <row r="232" spans="1:41" s="8" customFormat="1" x14ac:dyDescent="0.25">
      <c r="A232" s="219"/>
      <c r="B232" s="220"/>
      <c r="C232" s="221"/>
      <c r="D232" s="203"/>
      <c r="E232" s="204"/>
      <c r="F232" s="205"/>
      <c r="G232" s="175" t="s">
        <v>28</v>
      </c>
      <c r="H232" s="176"/>
      <c r="I232" s="176"/>
      <c r="J232" s="176"/>
      <c r="K232" s="177"/>
      <c r="L232" s="162">
        <f>0+L186</f>
        <v>9</v>
      </c>
      <c r="M232" s="163"/>
      <c r="N232" s="163"/>
      <c r="O232" s="164"/>
      <c r="P232" s="162">
        <f>0+P186</f>
        <v>14</v>
      </c>
      <c r="Q232" s="163"/>
      <c r="R232" s="163"/>
      <c r="S232" s="164"/>
      <c r="T232" s="162">
        <f>0+T186</f>
        <v>15</v>
      </c>
      <c r="U232" s="163"/>
      <c r="V232" s="163"/>
      <c r="W232" s="164"/>
      <c r="X232" s="162">
        <f>0+X186</f>
        <v>15</v>
      </c>
      <c r="Y232" s="163"/>
      <c r="Z232" s="163"/>
      <c r="AA232" s="164"/>
      <c r="AB232" s="162">
        <v>18</v>
      </c>
      <c r="AC232" s="163"/>
      <c r="AD232" s="163"/>
      <c r="AE232" s="164"/>
      <c r="AF232" s="162">
        <f>0+AF186</f>
        <v>2</v>
      </c>
      <c r="AG232" s="163"/>
      <c r="AH232" s="163"/>
      <c r="AI232" s="164"/>
      <c r="AJ232" s="172"/>
      <c r="AK232" s="173"/>
      <c r="AL232" s="173"/>
      <c r="AM232" s="174"/>
      <c r="AO232" s="8">
        <f>SUM(L232:AM232)</f>
        <v>73</v>
      </c>
    </row>
    <row r="233" spans="1:41" s="8" customFormat="1" ht="13.8" thickBot="1" x14ac:dyDescent="0.3">
      <c r="A233" s="219"/>
      <c r="B233" s="220"/>
      <c r="C233" s="221"/>
      <c r="D233" s="206"/>
      <c r="E233" s="207"/>
      <c r="F233" s="208"/>
      <c r="G233" s="175" t="s">
        <v>27</v>
      </c>
      <c r="H233" s="176"/>
      <c r="I233" s="176"/>
      <c r="J233" s="176"/>
      <c r="K233" s="177"/>
      <c r="L233" s="328">
        <f>0+L187</f>
        <v>30</v>
      </c>
      <c r="M233" s="328"/>
      <c r="N233" s="328"/>
      <c r="O233" s="328"/>
      <c r="P233" s="328">
        <f>0+P187</f>
        <v>30</v>
      </c>
      <c r="Q233" s="328"/>
      <c r="R233" s="328"/>
      <c r="S233" s="328"/>
      <c r="T233" s="328">
        <f>0+T187</f>
        <v>30</v>
      </c>
      <c r="U233" s="328"/>
      <c r="V233" s="328"/>
      <c r="W233" s="328"/>
      <c r="X233" s="328">
        <f>0+X187</f>
        <v>30</v>
      </c>
      <c r="Y233" s="328"/>
      <c r="Z233" s="328"/>
      <c r="AA233" s="328"/>
      <c r="AB233" s="328">
        <f>25+AB187</f>
        <v>30</v>
      </c>
      <c r="AC233" s="328"/>
      <c r="AD233" s="328"/>
      <c r="AE233" s="328"/>
      <c r="AF233" s="328">
        <f>0+AF187</f>
        <v>30</v>
      </c>
      <c r="AG233" s="328"/>
      <c r="AH233" s="328"/>
      <c r="AI233" s="328"/>
      <c r="AJ233" s="178"/>
      <c r="AK233" s="178"/>
      <c r="AL233" s="178"/>
      <c r="AM233" s="178"/>
      <c r="AO233" s="8">
        <f>SUM(L233:AM233)</f>
        <v>180</v>
      </c>
    </row>
    <row r="234" spans="1:41" s="8" customFormat="1" x14ac:dyDescent="0.25">
      <c r="A234" s="35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4"/>
      <c r="V234" s="31"/>
      <c r="W234" s="31"/>
      <c r="X234" s="31"/>
      <c r="Y234" s="31"/>
      <c r="Z234" s="34"/>
      <c r="AA234" s="33"/>
      <c r="AB234" s="32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0"/>
    </row>
    <row r="235" spans="1:41" s="8" customFormat="1" ht="16.5" customHeight="1" x14ac:dyDescent="0.25">
      <c r="A235" s="29" t="s">
        <v>26</v>
      </c>
      <c r="B235" s="10"/>
      <c r="C235" s="10"/>
      <c r="D235" s="10"/>
      <c r="E235" s="10"/>
      <c r="F235" s="10"/>
      <c r="G235" s="10"/>
      <c r="AA235" s="7"/>
      <c r="AB235" s="13"/>
      <c r="AC235" s="8" t="s">
        <v>25</v>
      </c>
      <c r="AM235" s="7"/>
    </row>
    <row r="236" spans="1:41" s="8" customFormat="1" ht="15" customHeight="1" x14ac:dyDescent="0.25">
      <c r="A236" s="17" t="s">
        <v>24</v>
      </c>
      <c r="B236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236" s="165"/>
      <c r="D236" s="165"/>
      <c r="E236" s="165"/>
      <c r="F236" s="165"/>
      <c r="G236" s="165"/>
      <c r="H236" s="165"/>
      <c r="I236" s="165"/>
      <c r="J236" s="165"/>
      <c r="K236" s="165"/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6"/>
      <c r="AB236" s="28"/>
      <c r="AC236" s="27" t="s">
        <v>23</v>
      </c>
      <c r="AD236" s="10"/>
      <c r="AE236" s="10"/>
      <c r="AK236" s="26"/>
      <c r="AL236" s="26"/>
      <c r="AM236" s="25"/>
    </row>
    <row r="237" spans="1:41" s="8" customFormat="1" ht="31.2" customHeight="1" x14ac:dyDescent="0.25">
      <c r="A237" s="17"/>
      <c r="B237" s="165"/>
      <c r="C237" s="165"/>
      <c r="D237" s="165"/>
      <c r="E237" s="165"/>
      <c r="F237" s="165"/>
      <c r="G237" s="165"/>
      <c r="H237" s="165"/>
      <c r="I237" s="165"/>
      <c r="J237" s="165"/>
      <c r="K237" s="165"/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6"/>
      <c r="AB237" s="13"/>
      <c r="AC237" s="11" t="s">
        <v>22</v>
      </c>
      <c r="AD237" s="11"/>
      <c r="AE237" s="11"/>
      <c r="AF237" s="11"/>
      <c r="AG237" s="24"/>
      <c r="AJ237" s="24"/>
      <c r="AK237" s="24"/>
      <c r="AL237" s="24"/>
      <c r="AM237" s="7"/>
    </row>
    <row r="238" spans="1:41" s="8" customFormat="1" ht="15" x14ac:dyDescent="0.25">
      <c r="A238" s="17" t="s">
        <v>21</v>
      </c>
      <c r="B238" s="23" t="s">
        <v>20</v>
      </c>
      <c r="C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0"/>
      <c r="R238" s="10"/>
      <c r="S238" s="10"/>
      <c r="T238" s="10"/>
      <c r="U238" s="10"/>
      <c r="V238" s="10"/>
      <c r="W238" s="10"/>
      <c r="AA238" s="7"/>
      <c r="AB238" s="13"/>
      <c r="AC238" s="11" t="s">
        <v>19</v>
      </c>
      <c r="AD238" s="11" t="s">
        <v>18</v>
      </c>
      <c r="AE238" s="10"/>
      <c r="AF238" s="10"/>
      <c r="AM238" s="22"/>
    </row>
    <row r="239" spans="1:41" s="8" customFormat="1" ht="15" x14ac:dyDescent="0.25">
      <c r="A239" s="17" t="s">
        <v>17</v>
      </c>
      <c r="B239" s="14" t="s">
        <v>16</v>
      </c>
      <c r="C239" s="14"/>
      <c r="D239" s="14"/>
      <c r="E239" s="14"/>
      <c r="F239" s="14"/>
      <c r="G239" s="14"/>
      <c r="H239" s="21"/>
      <c r="I239" s="21"/>
      <c r="J239" s="21"/>
      <c r="K239" s="21"/>
      <c r="L239" s="21"/>
      <c r="M239" s="21"/>
      <c r="N239" s="21"/>
      <c r="O239" s="21"/>
      <c r="P239" s="21"/>
      <c r="Q239" s="20"/>
      <c r="R239" s="20"/>
      <c r="S239" s="20"/>
      <c r="T239" s="20"/>
      <c r="U239" s="20"/>
      <c r="V239" s="20"/>
      <c r="W239" s="20"/>
      <c r="AA239" s="7"/>
      <c r="AB239" s="13"/>
      <c r="AC239" s="11" t="s">
        <v>15</v>
      </c>
      <c r="AD239" s="11" t="s">
        <v>14</v>
      </c>
      <c r="AE239" s="20"/>
      <c r="AF239" s="20"/>
      <c r="AM239" s="7"/>
    </row>
    <row r="240" spans="1:41" s="8" customFormat="1" ht="15" x14ac:dyDescent="0.25">
      <c r="A240" s="17" t="s">
        <v>13</v>
      </c>
      <c r="B240" s="14" t="s">
        <v>12</v>
      </c>
      <c r="C240" s="14"/>
      <c r="D240" s="14"/>
      <c r="E240" s="14"/>
      <c r="F240" s="14"/>
      <c r="G240" s="14"/>
      <c r="H240" s="14"/>
      <c r="I240" s="14"/>
      <c r="J240" s="14"/>
      <c r="K240" s="19"/>
      <c r="L240" s="14"/>
      <c r="M240" s="14"/>
      <c r="N240" s="14"/>
      <c r="O240" s="14"/>
      <c r="P240" s="14"/>
      <c r="Q240" s="10"/>
      <c r="R240" s="10"/>
      <c r="S240" s="10"/>
      <c r="T240" s="10"/>
      <c r="U240" s="10"/>
      <c r="V240" s="10"/>
      <c r="W240" s="10"/>
      <c r="AA240" s="7"/>
      <c r="AB240" s="13"/>
      <c r="AC240" s="11" t="s">
        <v>11</v>
      </c>
      <c r="AD240" s="18" t="s">
        <v>10</v>
      </c>
      <c r="AE240" s="10"/>
      <c r="AF240" s="10"/>
      <c r="AM240" s="7"/>
    </row>
    <row r="241" spans="1:41" s="8" customFormat="1" ht="15.75" customHeight="1" x14ac:dyDescent="0.25">
      <c r="A241" s="17" t="s">
        <v>9</v>
      </c>
      <c r="B241" s="167" t="s">
        <v>217</v>
      </c>
      <c r="C241" s="167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  <c r="V241" s="167"/>
      <c r="W241" s="167"/>
      <c r="X241" s="167"/>
      <c r="Y241" s="167"/>
      <c r="Z241" s="167"/>
      <c r="AA241" s="168"/>
      <c r="AB241" s="13"/>
      <c r="AC241" s="11" t="s">
        <v>8</v>
      </c>
      <c r="AD241" s="11" t="s">
        <v>7</v>
      </c>
      <c r="AE241" s="10"/>
      <c r="AF241" s="10"/>
      <c r="AM241" s="7"/>
    </row>
    <row r="242" spans="1:41" s="8" customFormat="1" ht="15" x14ac:dyDescent="0.25">
      <c r="A242" s="15"/>
      <c r="B242" s="167"/>
      <c r="C242" s="167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  <c r="V242" s="167"/>
      <c r="W242" s="167"/>
      <c r="X242" s="167"/>
      <c r="Y242" s="167"/>
      <c r="Z242" s="167"/>
      <c r="AA242" s="168"/>
      <c r="AB242" s="13"/>
      <c r="AC242" s="11" t="s">
        <v>6</v>
      </c>
      <c r="AD242" s="11" t="s">
        <v>5</v>
      </c>
      <c r="AE242" s="10"/>
      <c r="AF242" s="10"/>
      <c r="AM242" s="7"/>
    </row>
    <row r="243" spans="1:41" s="8" customFormat="1" ht="15" x14ac:dyDescent="0.25">
      <c r="A243" s="15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0"/>
      <c r="R243" s="10"/>
      <c r="S243" s="10"/>
      <c r="T243" s="10"/>
      <c r="U243" s="10"/>
      <c r="V243" s="10"/>
      <c r="W243" s="10"/>
      <c r="AA243" s="7"/>
      <c r="AB243" s="13"/>
      <c r="AC243" s="16" t="s">
        <v>4</v>
      </c>
      <c r="AD243" s="11" t="s">
        <v>3</v>
      </c>
      <c r="AE243" s="10"/>
      <c r="AF243" s="10"/>
      <c r="AM243" s="7"/>
    </row>
    <row r="244" spans="1:41" s="8" customFormat="1" ht="15" x14ac:dyDescent="0.25">
      <c r="A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0"/>
      <c r="R244" s="10"/>
      <c r="S244" s="10"/>
      <c r="T244" s="10"/>
      <c r="U244" s="10"/>
      <c r="V244" s="10"/>
      <c r="W244" s="10"/>
      <c r="AA244" s="7"/>
      <c r="AB244" s="13"/>
      <c r="AC244" s="12"/>
      <c r="AD244" s="11" t="s">
        <v>2</v>
      </c>
      <c r="AF244" s="10"/>
      <c r="AG244" s="9"/>
      <c r="AH244" s="8" t="s">
        <v>1</v>
      </c>
      <c r="AM244" s="7"/>
    </row>
    <row r="245" spans="1:41" s="8" customFormat="1" ht="14.4" thickBot="1" x14ac:dyDescent="0.3">
      <c r="A245" s="6"/>
      <c r="B245" s="4"/>
      <c r="C245" s="4"/>
      <c r="D245" s="4"/>
      <c r="E245" s="5"/>
      <c r="F245" s="5"/>
      <c r="G245" s="5"/>
      <c r="H245" s="5"/>
      <c r="I245" s="5"/>
      <c r="J245" s="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3"/>
      <c r="V245" s="3"/>
      <c r="W245" s="3"/>
      <c r="X245" s="3"/>
      <c r="Y245" s="3"/>
      <c r="Z245" s="3"/>
      <c r="AA245" s="2"/>
      <c r="AB245" s="169" t="s">
        <v>123</v>
      </c>
      <c r="AC245" s="170"/>
      <c r="AD245" s="170"/>
      <c r="AE245" s="170"/>
      <c r="AF245" s="170"/>
      <c r="AG245" s="170"/>
      <c r="AH245" s="170"/>
      <c r="AI245" s="170"/>
      <c r="AJ245" s="170"/>
      <c r="AK245" s="170"/>
      <c r="AL245" s="170"/>
      <c r="AM245" s="171"/>
    </row>
    <row r="246" spans="1:41" ht="24.75" customHeight="1" x14ac:dyDescent="0.25">
      <c r="A246" s="263"/>
      <c r="B246" s="264"/>
      <c r="C246" s="265"/>
      <c r="D246" s="266" t="s">
        <v>85</v>
      </c>
      <c r="E246" s="267"/>
      <c r="F246" s="267"/>
      <c r="G246" s="267"/>
      <c r="H246" s="267"/>
      <c r="I246" s="267"/>
      <c r="J246" s="267"/>
      <c r="K246" s="267"/>
      <c r="L246" s="267"/>
      <c r="M246" s="267"/>
      <c r="N246" s="267"/>
      <c r="O246" s="267"/>
      <c r="P246" s="267"/>
      <c r="Q246" s="267"/>
      <c r="R246" s="267"/>
      <c r="S246" s="267"/>
      <c r="T246" s="267"/>
      <c r="U246" s="267"/>
      <c r="V246" s="267"/>
      <c r="W246" s="267"/>
      <c r="X246" s="268"/>
      <c r="Y246" s="268"/>
      <c r="Z246" s="268"/>
      <c r="AA246" s="269"/>
      <c r="AB246" s="274"/>
      <c r="AC246" s="201"/>
      <c r="AD246" s="201"/>
      <c r="AE246" s="201"/>
      <c r="AF246" s="201"/>
      <c r="AG246" s="201"/>
      <c r="AH246" s="201"/>
      <c r="AI246" s="201"/>
      <c r="AJ246" s="201"/>
      <c r="AK246" s="201"/>
      <c r="AL246" s="201"/>
      <c r="AM246" s="275"/>
      <c r="AN246" s="8"/>
      <c r="AO246" s="8"/>
    </row>
    <row r="247" spans="1:41" ht="24.75" customHeight="1" x14ac:dyDescent="0.25">
      <c r="A247" s="276" t="s">
        <v>84</v>
      </c>
      <c r="B247" s="204"/>
      <c r="C247" s="277"/>
      <c r="D247" s="270"/>
      <c r="E247" s="271"/>
      <c r="F247" s="271"/>
      <c r="G247" s="271"/>
      <c r="H247" s="271"/>
      <c r="I247" s="271"/>
      <c r="J247" s="271"/>
      <c r="K247" s="271"/>
      <c r="L247" s="271"/>
      <c r="M247" s="271"/>
      <c r="N247" s="271"/>
      <c r="O247" s="271"/>
      <c r="P247" s="271"/>
      <c r="Q247" s="271"/>
      <c r="R247" s="271"/>
      <c r="S247" s="271"/>
      <c r="T247" s="271"/>
      <c r="U247" s="271"/>
      <c r="V247" s="271"/>
      <c r="W247" s="271"/>
      <c r="X247" s="272"/>
      <c r="Y247" s="272"/>
      <c r="Z247" s="272"/>
      <c r="AA247" s="273"/>
      <c r="AB247" s="276"/>
      <c r="AC247" s="204"/>
      <c r="AD247" s="204"/>
      <c r="AE247" s="204"/>
      <c r="AF247" s="204"/>
      <c r="AG247" s="204"/>
      <c r="AH247" s="204"/>
      <c r="AI247" s="204"/>
      <c r="AJ247" s="204"/>
      <c r="AK247" s="204"/>
      <c r="AL247" s="204"/>
      <c r="AM247" s="278"/>
      <c r="AN247" s="8"/>
      <c r="AO247" s="8"/>
    </row>
    <row r="248" spans="1:41" ht="15.75" customHeight="1" x14ac:dyDescent="0.25">
      <c r="A248" s="276"/>
      <c r="B248" s="204"/>
      <c r="C248" s="277"/>
      <c r="D248" s="23" t="s">
        <v>83</v>
      </c>
      <c r="E248" s="75"/>
      <c r="F248" s="75"/>
      <c r="G248" s="75"/>
      <c r="H248" s="75"/>
      <c r="I248" s="71" t="str">
        <f>(D9)</f>
        <v>PROFIL PRAKTYCZNY</v>
      </c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8"/>
      <c r="Y248" s="8"/>
      <c r="Z248" s="8"/>
      <c r="AA248" s="8"/>
      <c r="AB248" s="276"/>
      <c r="AC248" s="204"/>
      <c r="AD248" s="204"/>
      <c r="AE248" s="204"/>
      <c r="AF248" s="204"/>
      <c r="AG248" s="204"/>
      <c r="AH248" s="204"/>
      <c r="AI248" s="204"/>
      <c r="AJ248" s="204"/>
      <c r="AK248" s="204"/>
      <c r="AL248" s="204"/>
      <c r="AM248" s="278"/>
      <c r="AN248" s="8"/>
      <c r="AO248" s="8"/>
    </row>
    <row r="249" spans="1:41" ht="15.75" customHeight="1" x14ac:dyDescent="0.25">
      <c r="A249" s="276"/>
      <c r="B249" s="279"/>
      <c r="C249" s="280"/>
      <c r="D249" s="23" t="s">
        <v>82</v>
      </c>
      <c r="E249" s="74"/>
      <c r="F249" s="74"/>
      <c r="G249" s="74"/>
      <c r="H249" s="74"/>
      <c r="I249" s="71" t="str">
        <f>(D10)</f>
        <v>STUDIA PIERWSZEGO STOPNIA (3-letnie, licencjackie)</v>
      </c>
      <c r="J249" s="14"/>
      <c r="K249" s="74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23"/>
      <c r="W249" s="23"/>
      <c r="X249" s="14"/>
      <c r="Y249" s="23"/>
      <c r="Z249" s="23"/>
      <c r="AA249" s="23"/>
      <c r="AB249" s="281"/>
      <c r="AC249" s="282"/>
      <c r="AD249" s="282"/>
      <c r="AE249" s="282"/>
      <c r="AF249" s="282"/>
      <c r="AG249" s="282"/>
      <c r="AH249" s="282"/>
      <c r="AI249" s="282"/>
      <c r="AJ249" s="282"/>
      <c r="AK249" s="282"/>
      <c r="AL249" s="282"/>
      <c r="AM249" s="283"/>
      <c r="AN249" s="8"/>
      <c r="AO249" s="8"/>
    </row>
    <row r="250" spans="1:41" ht="15.75" customHeight="1" x14ac:dyDescent="0.25">
      <c r="A250" s="284" t="s">
        <v>81</v>
      </c>
      <c r="B250" s="279"/>
      <c r="C250" s="280"/>
      <c r="D250" s="23" t="s">
        <v>80</v>
      </c>
      <c r="E250" s="74"/>
      <c r="F250" s="74"/>
      <c r="G250" s="23"/>
      <c r="H250" s="23"/>
      <c r="I250" s="71" t="str">
        <f>(D11)</f>
        <v>STUDIA NIESTACJONARNE</v>
      </c>
      <c r="J250" s="14"/>
      <c r="K250" s="71"/>
      <c r="L250" s="71"/>
      <c r="M250" s="26"/>
      <c r="N250" s="74"/>
      <c r="O250" s="71"/>
      <c r="P250" s="71"/>
      <c r="Q250" s="71"/>
      <c r="R250" s="71"/>
      <c r="S250" s="71"/>
      <c r="T250" s="71"/>
      <c r="U250" s="71"/>
      <c r="V250" s="23"/>
      <c r="W250" s="23"/>
      <c r="X250" s="14"/>
      <c r="Y250" s="73"/>
      <c r="Z250" s="73"/>
      <c r="AA250" s="73"/>
      <c r="AB250" s="281" t="s">
        <v>79</v>
      </c>
      <c r="AC250" s="282"/>
      <c r="AD250" s="282"/>
      <c r="AE250" s="282"/>
      <c r="AF250" s="282"/>
      <c r="AG250" s="282"/>
      <c r="AH250" s="282"/>
      <c r="AI250" s="282"/>
      <c r="AJ250" s="282"/>
      <c r="AK250" s="282"/>
      <c r="AL250" s="282"/>
      <c r="AM250" s="283"/>
      <c r="AN250" s="8"/>
      <c r="AO250" s="8"/>
    </row>
    <row r="251" spans="1:41" ht="15.75" customHeight="1" x14ac:dyDescent="0.25">
      <c r="A251" s="281" t="s">
        <v>78</v>
      </c>
      <c r="B251" s="282"/>
      <c r="C251" s="285"/>
      <c r="D251" s="23" t="s">
        <v>77</v>
      </c>
      <c r="E251" s="23"/>
      <c r="F251" s="23"/>
      <c r="G251" s="23"/>
      <c r="H251" s="23"/>
      <c r="I251" s="71" t="str">
        <f>(D8)</f>
        <v>FINANSE I RACHUNKOWOŚĆ</v>
      </c>
      <c r="J251" s="14"/>
      <c r="K251" s="71"/>
      <c r="L251" s="71"/>
      <c r="M251" s="71"/>
      <c r="N251" s="74"/>
      <c r="O251" s="71"/>
      <c r="P251" s="71"/>
      <c r="Q251" s="71"/>
      <c r="R251" s="71"/>
      <c r="S251" s="71"/>
      <c r="T251" s="71"/>
      <c r="U251" s="71"/>
      <c r="V251" s="23"/>
      <c r="W251" s="23"/>
      <c r="X251" s="14"/>
      <c r="Y251" s="73"/>
      <c r="Z251" s="73"/>
      <c r="AA251" s="73"/>
      <c r="AB251" s="281" t="s">
        <v>76</v>
      </c>
      <c r="AC251" s="282"/>
      <c r="AD251" s="282"/>
      <c r="AE251" s="282"/>
      <c r="AF251" s="282"/>
      <c r="AG251" s="282"/>
      <c r="AH251" s="282"/>
      <c r="AI251" s="282"/>
      <c r="AJ251" s="282"/>
      <c r="AK251" s="282"/>
      <c r="AL251" s="282"/>
      <c r="AM251" s="283"/>
      <c r="AN251" s="8"/>
      <c r="AO251" s="8"/>
    </row>
    <row r="252" spans="1:41" ht="15.75" customHeight="1" x14ac:dyDescent="0.25">
      <c r="A252" s="284" t="s">
        <v>75</v>
      </c>
      <c r="B252" s="279"/>
      <c r="C252" s="280"/>
      <c r="D252" s="72" t="s">
        <v>74</v>
      </c>
      <c r="E252" s="23"/>
      <c r="F252" s="23"/>
      <c r="G252" s="23"/>
      <c r="H252" s="23"/>
      <c r="I252" s="71" t="s">
        <v>122</v>
      </c>
      <c r="J252" s="14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23"/>
      <c r="W252" s="23"/>
      <c r="X252" s="14"/>
      <c r="Y252" s="23"/>
      <c r="Z252" s="23"/>
      <c r="AA252" s="23"/>
      <c r="AB252" s="284"/>
      <c r="AC252" s="279"/>
      <c r="AD252" s="279"/>
      <c r="AE252" s="279"/>
      <c r="AF252" s="279"/>
      <c r="AG252" s="279"/>
      <c r="AH252" s="279"/>
      <c r="AI252" s="279"/>
      <c r="AJ252" s="279"/>
      <c r="AK252" s="279"/>
      <c r="AL252" s="279"/>
      <c r="AM252" s="286"/>
      <c r="AN252" s="8"/>
      <c r="AO252" s="8"/>
    </row>
    <row r="253" spans="1:41" ht="15.75" customHeight="1" thickBot="1" x14ac:dyDescent="0.3">
      <c r="A253" s="287"/>
      <c r="B253" s="288"/>
      <c r="C253" s="289"/>
      <c r="D253" s="290"/>
      <c r="E253" s="288"/>
      <c r="F253" s="288"/>
      <c r="G253" s="288"/>
      <c r="H253" s="288"/>
      <c r="I253" s="288"/>
      <c r="J253" s="288"/>
      <c r="K253" s="288"/>
      <c r="L253" s="288"/>
      <c r="M253" s="288"/>
      <c r="N253" s="288"/>
      <c r="O253" s="288"/>
      <c r="P253" s="288"/>
      <c r="Q253" s="288"/>
      <c r="R253" s="288"/>
      <c r="S253" s="288"/>
      <c r="T253" s="288"/>
      <c r="U253" s="288"/>
      <c r="V253" s="288"/>
      <c r="W253" s="288"/>
      <c r="X253" s="288"/>
      <c r="Y253" s="288"/>
      <c r="Z253" s="288"/>
      <c r="AA253" s="291"/>
      <c r="AB253" s="292"/>
      <c r="AC253" s="293"/>
      <c r="AD253" s="293"/>
      <c r="AE253" s="293"/>
      <c r="AF253" s="293"/>
      <c r="AG253" s="293"/>
      <c r="AH253" s="293"/>
      <c r="AI253" s="293"/>
      <c r="AJ253" s="293"/>
      <c r="AK253" s="293"/>
      <c r="AL253" s="293"/>
      <c r="AM253" s="294"/>
      <c r="AN253" s="8"/>
      <c r="AO253" s="8"/>
    </row>
    <row r="254" spans="1:41" ht="6" customHeight="1" thickBot="1" x14ac:dyDescent="0.3">
      <c r="A254" s="70"/>
      <c r="B254" s="69"/>
      <c r="C254" s="69"/>
      <c r="D254" s="68"/>
      <c r="E254" s="8"/>
      <c r="F254" s="8"/>
      <c r="G254" s="8"/>
      <c r="H254" s="8"/>
      <c r="I254" s="8"/>
      <c r="J254" s="8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24"/>
      <c r="W254" s="24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8"/>
      <c r="AM254" s="7"/>
      <c r="AN254" s="8"/>
      <c r="AO254" s="8"/>
    </row>
    <row r="255" spans="1:41" x14ac:dyDescent="0.25">
      <c r="A255" s="295" t="s">
        <v>72</v>
      </c>
      <c r="B255" s="298" t="s">
        <v>71</v>
      </c>
      <c r="C255" s="299"/>
      <c r="D255" s="304" t="s">
        <v>70</v>
      </c>
      <c r="E255" s="305"/>
      <c r="F255" s="306"/>
      <c r="G255" s="310" t="s">
        <v>69</v>
      </c>
      <c r="H255" s="210"/>
      <c r="I255" s="210"/>
      <c r="J255" s="210"/>
      <c r="K255" s="210"/>
      <c r="L255" s="218" t="s">
        <v>68</v>
      </c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  <c r="AH255" s="210"/>
      <c r="AI255" s="210"/>
      <c r="AJ255" s="210"/>
      <c r="AK255" s="210"/>
      <c r="AL255" s="210"/>
      <c r="AM255" s="211"/>
      <c r="AN255" s="8"/>
      <c r="AO255" s="8"/>
    </row>
    <row r="256" spans="1:41" x14ac:dyDescent="0.25">
      <c r="A256" s="296"/>
      <c r="B256" s="300"/>
      <c r="C256" s="301"/>
      <c r="D256" s="307"/>
      <c r="E256" s="308"/>
      <c r="F256" s="309"/>
      <c r="G256" s="187" t="s">
        <v>44</v>
      </c>
      <c r="H256" s="229" t="s">
        <v>67</v>
      </c>
      <c r="I256" s="229"/>
      <c r="J256" s="229"/>
      <c r="K256" s="253"/>
      <c r="L256" s="215" t="s">
        <v>42</v>
      </c>
      <c r="M256" s="216"/>
      <c r="N256" s="216"/>
      <c r="O256" s="217"/>
      <c r="P256" s="215" t="s">
        <v>41</v>
      </c>
      <c r="Q256" s="216"/>
      <c r="R256" s="216"/>
      <c r="S256" s="217"/>
      <c r="T256" s="215" t="s">
        <v>40</v>
      </c>
      <c r="U256" s="216"/>
      <c r="V256" s="216"/>
      <c r="W256" s="217"/>
      <c r="X256" s="215" t="s">
        <v>39</v>
      </c>
      <c r="Y256" s="216"/>
      <c r="Z256" s="216"/>
      <c r="AA256" s="217"/>
      <c r="AB256" s="215" t="s">
        <v>38</v>
      </c>
      <c r="AC256" s="216"/>
      <c r="AD256" s="216"/>
      <c r="AE256" s="217"/>
      <c r="AF256" s="215" t="s">
        <v>37</v>
      </c>
      <c r="AG256" s="216"/>
      <c r="AH256" s="216"/>
      <c r="AI256" s="217"/>
      <c r="AJ256" s="231" t="s">
        <v>36</v>
      </c>
      <c r="AK256" s="232"/>
      <c r="AL256" s="232"/>
      <c r="AM256" s="233"/>
      <c r="AN256" s="8"/>
      <c r="AO256" s="8"/>
    </row>
    <row r="257" spans="1:41" x14ac:dyDescent="0.25">
      <c r="A257" s="296"/>
      <c r="B257" s="300"/>
      <c r="C257" s="301"/>
      <c r="D257" s="223" t="s">
        <v>46</v>
      </c>
      <c r="E257" s="183" t="s">
        <v>45</v>
      </c>
      <c r="F257" s="185" t="s">
        <v>27</v>
      </c>
      <c r="G257" s="311"/>
      <c r="H257" s="229" t="s">
        <v>35</v>
      </c>
      <c r="I257" s="229" t="s">
        <v>34</v>
      </c>
      <c r="J257" s="229" t="s">
        <v>11</v>
      </c>
      <c r="K257" s="253" t="s">
        <v>66</v>
      </c>
      <c r="L257" s="260" t="s">
        <v>65</v>
      </c>
      <c r="M257" s="261"/>
      <c r="N257" s="261"/>
      <c r="O257" s="261"/>
      <c r="P257" s="261"/>
      <c r="Q257" s="261"/>
      <c r="R257" s="261"/>
      <c r="S257" s="261"/>
      <c r="T257" s="261"/>
      <c r="U257" s="261"/>
      <c r="V257" s="261"/>
      <c r="W257" s="261"/>
      <c r="X257" s="261"/>
      <c r="Y257" s="261"/>
      <c r="Z257" s="261"/>
      <c r="AA257" s="261"/>
      <c r="AB257" s="261"/>
      <c r="AC257" s="261"/>
      <c r="AD257" s="261"/>
      <c r="AE257" s="261"/>
      <c r="AF257" s="261"/>
      <c r="AG257" s="261"/>
      <c r="AH257" s="261"/>
      <c r="AI257" s="261"/>
      <c r="AJ257" s="261"/>
      <c r="AK257" s="261"/>
      <c r="AL257" s="261"/>
      <c r="AM257" s="262"/>
      <c r="AN257" s="8"/>
      <c r="AO257" s="8"/>
    </row>
    <row r="258" spans="1:41" x14ac:dyDescent="0.25">
      <c r="A258" s="296"/>
      <c r="B258" s="300"/>
      <c r="C258" s="301"/>
      <c r="D258" s="223"/>
      <c r="E258" s="225"/>
      <c r="F258" s="226"/>
      <c r="G258" s="311"/>
      <c r="H258" s="229"/>
      <c r="I258" s="229"/>
      <c r="J258" s="229"/>
      <c r="K258" s="253"/>
      <c r="L258" s="187" t="s">
        <v>35</v>
      </c>
      <c r="M258" s="181" t="s">
        <v>34</v>
      </c>
      <c r="N258" s="183" t="s">
        <v>33</v>
      </c>
      <c r="O258" s="185" t="s">
        <v>64</v>
      </c>
      <c r="P258" s="187" t="s">
        <v>35</v>
      </c>
      <c r="Q258" s="181" t="s">
        <v>34</v>
      </c>
      <c r="R258" s="183" t="s">
        <v>33</v>
      </c>
      <c r="S258" s="185" t="s">
        <v>64</v>
      </c>
      <c r="T258" s="187" t="s">
        <v>35</v>
      </c>
      <c r="U258" s="181" t="s">
        <v>34</v>
      </c>
      <c r="V258" s="183" t="s">
        <v>33</v>
      </c>
      <c r="W258" s="185" t="s">
        <v>64</v>
      </c>
      <c r="X258" s="187" t="s">
        <v>35</v>
      </c>
      <c r="Y258" s="181" t="s">
        <v>34</v>
      </c>
      <c r="Z258" s="183" t="s">
        <v>33</v>
      </c>
      <c r="AA258" s="185" t="s">
        <v>64</v>
      </c>
      <c r="AB258" s="187" t="s">
        <v>35</v>
      </c>
      <c r="AC258" s="181" t="s">
        <v>34</v>
      </c>
      <c r="AD258" s="183" t="s">
        <v>33</v>
      </c>
      <c r="AE258" s="185" t="s">
        <v>64</v>
      </c>
      <c r="AF258" s="187" t="s">
        <v>35</v>
      </c>
      <c r="AG258" s="181" t="s">
        <v>34</v>
      </c>
      <c r="AH258" s="183" t="s">
        <v>33</v>
      </c>
      <c r="AI258" s="185" t="s">
        <v>64</v>
      </c>
      <c r="AJ258" s="196" t="s">
        <v>35</v>
      </c>
      <c r="AK258" s="179" t="s">
        <v>34</v>
      </c>
      <c r="AL258" s="234" t="s">
        <v>33</v>
      </c>
      <c r="AM258" s="192" t="s">
        <v>32</v>
      </c>
      <c r="AN258" s="8"/>
      <c r="AO258" s="8"/>
    </row>
    <row r="259" spans="1:41" ht="13.8" thickBot="1" x14ac:dyDescent="0.3">
      <c r="A259" s="297"/>
      <c r="B259" s="302"/>
      <c r="C259" s="303"/>
      <c r="D259" s="224"/>
      <c r="E259" s="184"/>
      <c r="F259" s="186"/>
      <c r="G259" s="188"/>
      <c r="H259" s="230"/>
      <c r="I259" s="230"/>
      <c r="J259" s="230"/>
      <c r="K259" s="254"/>
      <c r="L259" s="188"/>
      <c r="M259" s="182"/>
      <c r="N259" s="184"/>
      <c r="O259" s="186"/>
      <c r="P259" s="188"/>
      <c r="Q259" s="182"/>
      <c r="R259" s="184"/>
      <c r="S259" s="186"/>
      <c r="T259" s="188"/>
      <c r="U259" s="182"/>
      <c r="V259" s="184"/>
      <c r="W259" s="186"/>
      <c r="X259" s="188"/>
      <c r="Y259" s="182"/>
      <c r="Z259" s="184"/>
      <c r="AA259" s="186"/>
      <c r="AB259" s="188"/>
      <c r="AC259" s="182"/>
      <c r="AD259" s="184"/>
      <c r="AE259" s="186"/>
      <c r="AF259" s="188"/>
      <c r="AG259" s="182"/>
      <c r="AH259" s="184"/>
      <c r="AI259" s="186"/>
      <c r="AJ259" s="197"/>
      <c r="AK259" s="180"/>
      <c r="AL259" s="235"/>
      <c r="AM259" s="193"/>
      <c r="AN259" s="8"/>
      <c r="AO259" s="8"/>
    </row>
    <row r="260" spans="1:41" ht="18" customHeight="1" thickBot="1" x14ac:dyDescent="0.3">
      <c r="A260" s="66" t="s">
        <v>121</v>
      </c>
      <c r="B260" s="324" t="s">
        <v>62</v>
      </c>
      <c r="C260" s="324"/>
      <c r="D260" s="258"/>
      <c r="E260" s="258"/>
      <c r="F260" s="65"/>
      <c r="G260" s="65"/>
      <c r="H260" s="258"/>
      <c r="I260" s="258"/>
      <c r="J260" s="258"/>
      <c r="K260" s="258"/>
      <c r="L260" s="258"/>
      <c r="M260" s="258"/>
      <c r="N260" s="258"/>
      <c r="O260" s="258"/>
      <c r="P260" s="258"/>
      <c r="Q260" s="258"/>
      <c r="R260" s="258"/>
      <c r="S260" s="258"/>
      <c r="T260" s="258"/>
      <c r="U260" s="258"/>
      <c r="V260" s="258"/>
      <c r="W260" s="258"/>
      <c r="X260" s="258"/>
      <c r="Y260" s="258"/>
      <c r="Z260" s="258"/>
      <c r="AA260" s="258"/>
      <c r="AB260" s="258"/>
      <c r="AC260" s="258"/>
      <c r="AD260" s="258"/>
      <c r="AE260" s="258"/>
      <c r="AF260" s="258"/>
      <c r="AG260" s="258"/>
      <c r="AH260" s="258"/>
      <c r="AI260" s="258"/>
      <c r="AJ260" s="258"/>
      <c r="AK260" s="258"/>
      <c r="AL260" s="258"/>
      <c r="AM260" s="259"/>
      <c r="AN260" s="8"/>
      <c r="AO260" s="8"/>
    </row>
    <row r="261" spans="1:41" ht="19.2" customHeight="1" x14ac:dyDescent="0.25">
      <c r="A261" s="64" t="s">
        <v>24</v>
      </c>
      <c r="B261" s="329" t="s">
        <v>120</v>
      </c>
      <c r="C261" s="330"/>
      <c r="D261" s="86"/>
      <c r="E261" s="53">
        <v>1</v>
      </c>
      <c r="F261" s="49">
        <v>2</v>
      </c>
      <c r="G261" s="51">
        <f t="shared" ref="G261:G269" si="16">SUM(H261:K261)</f>
        <v>10</v>
      </c>
      <c r="H261" s="50"/>
      <c r="I261" s="50"/>
      <c r="J261" s="50"/>
      <c r="K261" s="84">
        <f>O261+S261+W261+AA261+AE261+AI261+AM261</f>
        <v>10</v>
      </c>
      <c r="L261" s="52"/>
      <c r="M261" s="50"/>
      <c r="N261" s="50"/>
      <c r="O261" s="49"/>
      <c r="P261" s="51"/>
      <c r="Q261" s="50"/>
      <c r="R261" s="50"/>
      <c r="S261" s="49"/>
      <c r="T261" s="51"/>
      <c r="U261" s="50"/>
      <c r="V261" s="50"/>
      <c r="W261" s="49"/>
      <c r="X261" s="51"/>
      <c r="Y261" s="50"/>
      <c r="Z261" s="50"/>
      <c r="AA261" s="49"/>
      <c r="AB261" s="51"/>
      <c r="AC261" s="50"/>
      <c r="AD261" s="50"/>
      <c r="AE261" s="55">
        <v>10</v>
      </c>
      <c r="AF261" s="51"/>
      <c r="AG261" s="50"/>
      <c r="AH261" s="50"/>
      <c r="AI261" s="49"/>
      <c r="AJ261" s="48"/>
      <c r="AK261" s="47"/>
      <c r="AL261" s="47"/>
      <c r="AM261" s="46"/>
      <c r="AN261" s="8"/>
      <c r="AO261" s="8"/>
    </row>
    <row r="262" spans="1:41" ht="17.25" customHeight="1" x14ac:dyDescent="0.25">
      <c r="A262" s="52" t="s">
        <v>21</v>
      </c>
      <c r="B262" s="317" t="s">
        <v>119</v>
      </c>
      <c r="C262" s="327"/>
      <c r="D262" s="78"/>
      <c r="E262" s="60">
        <v>2</v>
      </c>
      <c r="F262" s="49">
        <v>3</v>
      </c>
      <c r="G262" s="51">
        <f t="shared" si="16"/>
        <v>20</v>
      </c>
      <c r="H262" s="50">
        <f t="shared" ref="H262:I264" si="17">L262+P262+T262+X262+AB262+AF262+AJ262</f>
        <v>10</v>
      </c>
      <c r="I262" s="50">
        <f t="shared" si="17"/>
        <v>10</v>
      </c>
      <c r="J262" s="50"/>
      <c r="K262" s="50"/>
      <c r="L262" s="52"/>
      <c r="M262" s="50"/>
      <c r="N262" s="50"/>
      <c r="O262" s="49"/>
      <c r="P262" s="51"/>
      <c r="Q262" s="50"/>
      <c r="R262" s="50"/>
      <c r="S262" s="49"/>
      <c r="T262" s="51"/>
      <c r="U262" s="50"/>
      <c r="V262" s="50"/>
      <c r="W262" s="49"/>
      <c r="X262" s="51"/>
      <c r="Y262" s="50"/>
      <c r="Z262" s="50"/>
      <c r="AA262" s="49"/>
      <c r="AB262" s="51">
        <v>10</v>
      </c>
      <c r="AC262" s="50">
        <v>10</v>
      </c>
      <c r="AD262" s="50"/>
      <c r="AE262" s="49"/>
      <c r="AF262" s="51"/>
      <c r="AG262" s="50"/>
      <c r="AH262" s="50"/>
      <c r="AI262" s="49"/>
      <c r="AJ262" s="48"/>
      <c r="AK262" s="47"/>
      <c r="AL262" s="47"/>
      <c r="AM262" s="46"/>
      <c r="AN262" s="8"/>
      <c r="AO262" s="8"/>
    </row>
    <row r="263" spans="1:41" ht="17.25" customHeight="1" x14ac:dyDescent="0.25">
      <c r="A263" s="52" t="s">
        <v>17</v>
      </c>
      <c r="B263" s="317" t="s">
        <v>118</v>
      </c>
      <c r="C263" s="318"/>
      <c r="D263" s="85">
        <v>1</v>
      </c>
      <c r="E263" s="60">
        <v>2</v>
      </c>
      <c r="F263" s="57">
        <v>4</v>
      </c>
      <c r="G263" s="51">
        <f t="shared" si="16"/>
        <v>30</v>
      </c>
      <c r="H263" s="50">
        <f t="shared" si="17"/>
        <v>10</v>
      </c>
      <c r="I263" s="50">
        <f t="shared" si="17"/>
        <v>10</v>
      </c>
      <c r="J263" s="50">
        <f>N263+R263+V263+Z263+AD263+AH263+AL263</f>
        <v>10</v>
      </c>
      <c r="K263" s="59"/>
      <c r="L263" s="58"/>
      <c r="M263" s="50"/>
      <c r="N263" s="50"/>
      <c r="O263" s="57"/>
      <c r="P263" s="51"/>
      <c r="Q263" s="50"/>
      <c r="R263" s="50"/>
      <c r="S263" s="57"/>
      <c r="T263" s="51"/>
      <c r="U263" s="50"/>
      <c r="V263" s="50"/>
      <c r="W263" s="57"/>
      <c r="X263" s="51"/>
      <c r="Y263" s="50"/>
      <c r="Z263" s="50"/>
      <c r="AA263" s="57"/>
      <c r="AB263" s="157">
        <v>10</v>
      </c>
      <c r="AC263" s="50">
        <v>10</v>
      </c>
      <c r="AD263" s="50">
        <v>10</v>
      </c>
      <c r="AE263" s="57"/>
      <c r="AF263" s="51"/>
      <c r="AG263" s="50"/>
      <c r="AH263" s="50"/>
      <c r="AI263" s="57"/>
      <c r="AJ263" s="48"/>
      <c r="AK263" s="47"/>
      <c r="AL263" s="47"/>
      <c r="AM263" s="56"/>
      <c r="AN263" s="8"/>
      <c r="AO263" s="8"/>
    </row>
    <row r="264" spans="1:41" ht="17.25" customHeight="1" x14ac:dyDescent="0.25">
      <c r="A264" s="52" t="s">
        <v>13</v>
      </c>
      <c r="B264" s="317" t="s">
        <v>117</v>
      </c>
      <c r="C264" s="318"/>
      <c r="D264" s="78"/>
      <c r="E264" s="53">
        <v>3</v>
      </c>
      <c r="F264" s="49">
        <v>4</v>
      </c>
      <c r="G264" s="51">
        <f t="shared" si="16"/>
        <v>30</v>
      </c>
      <c r="H264" s="50">
        <f t="shared" si="17"/>
        <v>10</v>
      </c>
      <c r="I264" s="50">
        <f t="shared" si="17"/>
        <v>10</v>
      </c>
      <c r="J264" s="50">
        <f>N264+R264+V264+Z264+AD264+AH264+AL264</f>
        <v>10</v>
      </c>
      <c r="K264" s="50"/>
      <c r="L264" s="52"/>
      <c r="M264" s="50"/>
      <c r="N264" s="50"/>
      <c r="O264" s="49"/>
      <c r="P264" s="51"/>
      <c r="Q264" s="50"/>
      <c r="R264" s="50"/>
      <c r="S264" s="49"/>
      <c r="T264" s="51"/>
      <c r="U264" s="50"/>
      <c r="V264" s="50"/>
      <c r="W264" s="49"/>
      <c r="X264" s="51"/>
      <c r="Y264" s="50"/>
      <c r="Z264" s="50"/>
      <c r="AA264" s="49"/>
      <c r="AB264" s="51">
        <v>10</v>
      </c>
      <c r="AC264" s="50">
        <v>10</v>
      </c>
      <c r="AD264" s="50">
        <v>10</v>
      </c>
      <c r="AE264" s="49"/>
      <c r="AF264" s="51"/>
      <c r="AG264" s="50"/>
      <c r="AH264" s="50"/>
      <c r="AI264" s="49"/>
      <c r="AJ264" s="48"/>
      <c r="AK264" s="47"/>
      <c r="AL264" s="47"/>
      <c r="AM264" s="46"/>
      <c r="AN264" s="8"/>
      <c r="AO264" s="8"/>
    </row>
    <row r="265" spans="1:41" ht="16.95" customHeight="1" x14ac:dyDescent="0.25">
      <c r="A265" s="52" t="s">
        <v>9</v>
      </c>
      <c r="B265" s="331" t="s">
        <v>116</v>
      </c>
      <c r="C265" s="332"/>
      <c r="D265" s="78"/>
      <c r="E265" s="53">
        <v>1</v>
      </c>
      <c r="F265" s="49">
        <v>1</v>
      </c>
      <c r="G265" s="51">
        <f t="shared" si="16"/>
        <v>10</v>
      </c>
      <c r="H265" s="50"/>
      <c r="I265" s="50"/>
      <c r="J265" s="50"/>
      <c r="K265" s="84">
        <f>O265+S265+W265+AA265+AE265+AI265+AM265</f>
        <v>10</v>
      </c>
      <c r="L265" s="52"/>
      <c r="M265" s="50"/>
      <c r="N265" s="50"/>
      <c r="O265" s="49"/>
      <c r="P265" s="51"/>
      <c r="Q265" s="50"/>
      <c r="R265" s="50"/>
      <c r="S265" s="49"/>
      <c r="T265" s="51"/>
      <c r="U265" s="50"/>
      <c r="V265" s="50"/>
      <c r="W265" s="49"/>
      <c r="X265" s="51"/>
      <c r="Y265" s="50"/>
      <c r="Z265" s="50"/>
      <c r="AA265" s="49"/>
      <c r="AB265" s="51"/>
      <c r="AC265" s="50"/>
      <c r="AD265" s="50"/>
      <c r="AE265" s="55">
        <v>10</v>
      </c>
      <c r="AF265" s="51"/>
      <c r="AG265" s="50"/>
      <c r="AH265" s="50"/>
      <c r="AI265" s="49"/>
      <c r="AJ265" s="48"/>
      <c r="AK265" s="47"/>
      <c r="AL265" s="47"/>
      <c r="AM265" s="46"/>
      <c r="AN265" s="8"/>
      <c r="AO265" s="8"/>
    </row>
    <row r="266" spans="1:41" ht="17.25" customHeight="1" x14ac:dyDescent="0.25">
      <c r="A266" s="52" t="s">
        <v>56</v>
      </c>
      <c r="B266" s="331" t="s">
        <v>115</v>
      </c>
      <c r="C266" s="332"/>
      <c r="D266" s="78"/>
      <c r="E266" s="53">
        <v>2</v>
      </c>
      <c r="F266" s="49">
        <v>3</v>
      </c>
      <c r="G266" s="51">
        <f t="shared" si="16"/>
        <v>20</v>
      </c>
      <c r="H266" s="50">
        <f t="shared" ref="H266:I268" si="18">L266+P266+T266+X266+AB266+AF266+AJ266</f>
        <v>10</v>
      </c>
      <c r="I266" s="50">
        <f t="shared" si="18"/>
        <v>10</v>
      </c>
      <c r="J266" s="50"/>
      <c r="K266" s="50"/>
      <c r="L266" s="52"/>
      <c r="M266" s="50"/>
      <c r="N266" s="50"/>
      <c r="O266" s="49"/>
      <c r="P266" s="51"/>
      <c r="Q266" s="50"/>
      <c r="R266" s="50"/>
      <c r="S266" s="49"/>
      <c r="T266" s="51"/>
      <c r="U266" s="50"/>
      <c r="V266" s="50"/>
      <c r="W266" s="49"/>
      <c r="X266" s="51"/>
      <c r="Y266" s="50"/>
      <c r="Z266" s="50"/>
      <c r="AA266" s="49"/>
      <c r="AB266" s="51">
        <v>10</v>
      </c>
      <c r="AC266" s="50">
        <v>10</v>
      </c>
      <c r="AD266" s="50"/>
      <c r="AE266" s="49"/>
      <c r="AF266" s="51"/>
      <c r="AG266" s="50"/>
      <c r="AH266" s="50"/>
      <c r="AI266" s="49"/>
      <c r="AJ266" s="48"/>
      <c r="AK266" s="47"/>
      <c r="AL266" s="47"/>
      <c r="AM266" s="46"/>
      <c r="AN266" s="8"/>
      <c r="AO266" s="8"/>
    </row>
    <row r="267" spans="1:41" ht="17.25" customHeight="1" x14ac:dyDescent="0.25">
      <c r="A267" s="52" t="s">
        <v>54</v>
      </c>
      <c r="B267" s="331" t="s">
        <v>114</v>
      </c>
      <c r="C267" s="332"/>
      <c r="D267" s="78"/>
      <c r="E267" s="53">
        <v>2</v>
      </c>
      <c r="F267" s="49">
        <v>3</v>
      </c>
      <c r="G267" s="51">
        <f t="shared" si="16"/>
        <v>20</v>
      </c>
      <c r="H267" s="50">
        <f t="shared" si="18"/>
        <v>10</v>
      </c>
      <c r="I267" s="50">
        <f t="shared" si="18"/>
        <v>10</v>
      </c>
      <c r="J267" s="50"/>
      <c r="K267" s="50"/>
      <c r="L267" s="52"/>
      <c r="M267" s="50"/>
      <c r="N267" s="50"/>
      <c r="O267" s="49"/>
      <c r="P267" s="51"/>
      <c r="Q267" s="50"/>
      <c r="R267" s="50"/>
      <c r="S267" s="49"/>
      <c r="T267" s="51"/>
      <c r="U267" s="50"/>
      <c r="V267" s="50"/>
      <c r="W267" s="49"/>
      <c r="X267" s="51"/>
      <c r="Y267" s="50"/>
      <c r="Z267" s="50"/>
      <c r="AA267" s="49"/>
      <c r="AB267" s="51">
        <v>10</v>
      </c>
      <c r="AC267" s="50">
        <v>10</v>
      </c>
      <c r="AD267" s="50"/>
      <c r="AE267" s="49"/>
      <c r="AF267" s="51"/>
      <c r="AG267" s="50"/>
      <c r="AH267" s="50"/>
      <c r="AI267" s="49"/>
      <c r="AJ267" s="48"/>
      <c r="AK267" s="47"/>
      <c r="AL267" s="47"/>
      <c r="AM267" s="46"/>
      <c r="AN267" s="8"/>
      <c r="AO267" s="8"/>
    </row>
    <row r="268" spans="1:41" ht="17.25" customHeight="1" x14ac:dyDescent="0.25">
      <c r="A268" s="52" t="s">
        <v>52</v>
      </c>
      <c r="B268" s="255" t="s">
        <v>113</v>
      </c>
      <c r="C268" s="256"/>
      <c r="D268" s="78"/>
      <c r="E268" s="53">
        <v>2</v>
      </c>
      <c r="F268" s="49">
        <v>4</v>
      </c>
      <c r="G268" s="51">
        <f t="shared" si="16"/>
        <v>25</v>
      </c>
      <c r="H268" s="50">
        <f t="shared" si="18"/>
        <v>10</v>
      </c>
      <c r="I268" s="50">
        <f t="shared" si="18"/>
        <v>15</v>
      </c>
      <c r="J268" s="50"/>
      <c r="K268" s="50"/>
      <c r="L268" s="52"/>
      <c r="M268" s="50"/>
      <c r="N268" s="50"/>
      <c r="O268" s="49"/>
      <c r="P268" s="51"/>
      <c r="Q268" s="50"/>
      <c r="R268" s="50"/>
      <c r="S268" s="49"/>
      <c r="T268" s="51"/>
      <c r="U268" s="50"/>
      <c r="V268" s="50"/>
      <c r="W268" s="49"/>
      <c r="X268" s="51"/>
      <c r="Y268" s="50"/>
      <c r="Z268" s="50"/>
      <c r="AA268" s="49"/>
      <c r="AB268" s="51">
        <v>10</v>
      </c>
      <c r="AC268" s="50">
        <v>15</v>
      </c>
      <c r="AD268" s="50"/>
      <c r="AE268" s="49"/>
      <c r="AF268" s="51"/>
      <c r="AG268" s="50"/>
      <c r="AH268" s="50"/>
      <c r="AI268" s="49"/>
      <c r="AJ268" s="48"/>
      <c r="AK268" s="47"/>
      <c r="AL268" s="47"/>
      <c r="AM268" s="46"/>
      <c r="AN268" s="8"/>
      <c r="AO268" s="8"/>
    </row>
    <row r="269" spans="1:41" ht="20.399999999999999" customHeight="1" thickBot="1" x14ac:dyDescent="0.3">
      <c r="A269" s="52" t="s">
        <v>50</v>
      </c>
      <c r="B269" s="333" t="s">
        <v>112</v>
      </c>
      <c r="C269" s="334"/>
      <c r="D269" s="78"/>
      <c r="E269" s="53">
        <v>1</v>
      </c>
      <c r="F269" s="49">
        <v>1</v>
      </c>
      <c r="G269" s="51">
        <f t="shared" si="16"/>
        <v>10</v>
      </c>
      <c r="H269" s="50"/>
      <c r="I269" s="50"/>
      <c r="J269" s="50"/>
      <c r="K269" s="84">
        <f>O269+S269+W269+AA269+AE269+AI269+AM269</f>
        <v>10</v>
      </c>
      <c r="L269" s="52"/>
      <c r="M269" s="50"/>
      <c r="N269" s="50"/>
      <c r="O269" s="49"/>
      <c r="P269" s="51"/>
      <c r="Q269" s="50"/>
      <c r="R269" s="50"/>
      <c r="S269" s="49"/>
      <c r="T269" s="51"/>
      <c r="U269" s="50"/>
      <c r="V269" s="50"/>
      <c r="W269" s="49"/>
      <c r="X269" s="51"/>
      <c r="Y269" s="50"/>
      <c r="Z269" s="50"/>
      <c r="AA269" s="49"/>
      <c r="AB269" s="51"/>
      <c r="AC269" s="50"/>
      <c r="AD269" s="50"/>
      <c r="AE269" s="55">
        <v>10</v>
      </c>
      <c r="AF269" s="51"/>
      <c r="AG269" s="50"/>
      <c r="AH269" s="50"/>
      <c r="AI269" s="49"/>
      <c r="AJ269" s="48"/>
      <c r="AK269" s="47"/>
      <c r="AL269" s="47"/>
      <c r="AM269" s="46"/>
      <c r="AN269" s="8"/>
      <c r="AO269" s="8"/>
    </row>
    <row r="270" spans="1:41" ht="13.8" thickTop="1" x14ac:dyDescent="0.25">
      <c r="A270" s="45"/>
      <c r="B270" s="315" t="s">
        <v>48</v>
      </c>
      <c r="C270" s="316"/>
      <c r="D270" s="240">
        <f t="shared" ref="D270:AM270" si="19">SUM(D261:D269)</f>
        <v>1</v>
      </c>
      <c r="E270" s="242">
        <f t="shared" si="19"/>
        <v>16</v>
      </c>
      <c r="F270" s="247">
        <f t="shared" si="19"/>
        <v>25</v>
      </c>
      <c r="G270" s="249">
        <f t="shared" si="19"/>
        <v>175</v>
      </c>
      <c r="H270" s="242">
        <f t="shared" si="19"/>
        <v>60</v>
      </c>
      <c r="I270" s="242">
        <f t="shared" si="19"/>
        <v>65</v>
      </c>
      <c r="J270" s="242">
        <f t="shared" si="19"/>
        <v>20</v>
      </c>
      <c r="K270" s="247">
        <f t="shared" si="19"/>
        <v>30</v>
      </c>
      <c r="L270" s="44">
        <f t="shared" si="19"/>
        <v>0</v>
      </c>
      <c r="M270" s="43">
        <f t="shared" si="19"/>
        <v>0</v>
      </c>
      <c r="N270" s="43">
        <f t="shared" si="19"/>
        <v>0</v>
      </c>
      <c r="O270" s="42">
        <f t="shared" si="19"/>
        <v>0</v>
      </c>
      <c r="P270" s="44">
        <f t="shared" si="19"/>
        <v>0</v>
      </c>
      <c r="Q270" s="43">
        <f t="shared" si="19"/>
        <v>0</v>
      </c>
      <c r="R270" s="43">
        <f t="shared" si="19"/>
        <v>0</v>
      </c>
      <c r="S270" s="42">
        <f t="shared" si="19"/>
        <v>0</v>
      </c>
      <c r="T270" s="44">
        <f t="shared" si="19"/>
        <v>0</v>
      </c>
      <c r="U270" s="43">
        <f t="shared" si="19"/>
        <v>0</v>
      </c>
      <c r="V270" s="43">
        <f t="shared" si="19"/>
        <v>0</v>
      </c>
      <c r="W270" s="42">
        <f t="shared" si="19"/>
        <v>0</v>
      </c>
      <c r="X270" s="44">
        <f t="shared" si="19"/>
        <v>0</v>
      </c>
      <c r="Y270" s="43">
        <f t="shared" si="19"/>
        <v>0</v>
      </c>
      <c r="Z270" s="43">
        <f t="shared" si="19"/>
        <v>0</v>
      </c>
      <c r="AA270" s="42">
        <f t="shared" si="19"/>
        <v>0</v>
      </c>
      <c r="AB270" s="44">
        <f t="shared" si="19"/>
        <v>60</v>
      </c>
      <c r="AC270" s="43">
        <f t="shared" si="19"/>
        <v>65</v>
      </c>
      <c r="AD270" s="43">
        <f t="shared" si="19"/>
        <v>20</v>
      </c>
      <c r="AE270" s="42">
        <f t="shared" si="19"/>
        <v>30</v>
      </c>
      <c r="AF270" s="44">
        <f t="shared" si="19"/>
        <v>0</v>
      </c>
      <c r="AG270" s="43">
        <f t="shared" si="19"/>
        <v>0</v>
      </c>
      <c r="AH270" s="43">
        <f t="shared" si="19"/>
        <v>0</v>
      </c>
      <c r="AI270" s="42">
        <f t="shared" si="19"/>
        <v>0</v>
      </c>
      <c r="AJ270" s="41">
        <f t="shared" si="19"/>
        <v>0</v>
      </c>
      <c r="AK270" s="40">
        <f t="shared" si="19"/>
        <v>0</v>
      </c>
      <c r="AL270" s="40">
        <f t="shared" si="19"/>
        <v>0</v>
      </c>
      <c r="AM270" s="39">
        <f t="shared" si="19"/>
        <v>0</v>
      </c>
      <c r="AN270" s="8"/>
      <c r="AO270" s="8"/>
    </row>
    <row r="271" spans="1:41" ht="13.8" thickBot="1" x14ac:dyDescent="0.3">
      <c r="A271" s="38"/>
      <c r="B271" s="238"/>
      <c r="C271" s="239"/>
      <c r="D271" s="241"/>
      <c r="E271" s="243"/>
      <c r="F271" s="248"/>
      <c r="G271" s="250"/>
      <c r="H271" s="251"/>
      <c r="I271" s="251"/>
      <c r="J271" s="251"/>
      <c r="K271" s="252"/>
      <c r="L271" s="244">
        <f>SUM(L270:O270)</f>
        <v>0</v>
      </c>
      <c r="M271" s="245"/>
      <c r="N271" s="245"/>
      <c r="O271" s="246"/>
      <c r="P271" s="244">
        <f>SUM(P270:S270)</f>
        <v>0</v>
      </c>
      <c r="Q271" s="245"/>
      <c r="R271" s="245"/>
      <c r="S271" s="246"/>
      <c r="T271" s="244">
        <f>SUM(T270:W270)</f>
        <v>0</v>
      </c>
      <c r="U271" s="245"/>
      <c r="V271" s="245"/>
      <c r="W271" s="246"/>
      <c r="X271" s="244">
        <f>SUM(X270:AA270)</f>
        <v>0</v>
      </c>
      <c r="Y271" s="245"/>
      <c r="Z271" s="245"/>
      <c r="AA271" s="246"/>
      <c r="AB271" s="244">
        <f>SUM(AB270:AE270)</f>
        <v>175</v>
      </c>
      <c r="AC271" s="245"/>
      <c r="AD271" s="245"/>
      <c r="AE271" s="246"/>
      <c r="AF271" s="244">
        <f>SUM(AF270:AI270)</f>
        <v>0</v>
      </c>
      <c r="AG271" s="245"/>
      <c r="AH271" s="245"/>
      <c r="AI271" s="246"/>
      <c r="AJ271" s="159">
        <f>SUM(AJ270:AM270)</f>
        <v>0</v>
      </c>
      <c r="AK271" s="160"/>
      <c r="AL271" s="160"/>
      <c r="AM271" s="161"/>
      <c r="AN271" s="8"/>
      <c r="AO271" s="8"/>
    </row>
    <row r="272" spans="1:41" x14ac:dyDescent="0.25">
      <c r="A272" s="219" t="s">
        <v>111</v>
      </c>
      <c r="B272" s="220"/>
      <c r="C272" s="221"/>
      <c r="D272" s="222" t="s">
        <v>46</v>
      </c>
      <c r="E272" s="225" t="s">
        <v>45</v>
      </c>
      <c r="F272" s="185" t="s">
        <v>27</v>
      </c>
      <c r="G272" s="227" t="s">
        <v>44</v>
      </c>
      <c r="H272" s="229" t="s">
        <v>35</v>
      </c>
      <c r="I272" s="229" t="s">
        <v>34</v>
      </c>
      <c r="J272" s="229" t="s">
        <v>11</v>
      </c>
      <c r="K272" s="253" t="s">
        <v>43</v>
      </c>
      <c r="L272" s="215" t="s">
        <v>42</v>
      </c>
      <c r="M272" s="216"/>
      <c r="N272" s="216"/>
      <c r="O272" s="217"/>
      <c r="P272" s="215" t="s">
        <v>41</v>
      </c>
      <c r="Q272" s="216"/>
      <c r="R272" s="216"/>
      <c r="S272" s="217"/>
      <c r="T272" s="215" t="s">
        <v>40</v>
      </c>
      <c r="U272" s="216"/>
      <c r="V272" s="216"/>
      <c r="W272" s="217"/>
      <c r="X272" s="215" t="s">
        <v>39</v>
      </c>
      <c r="Y272" s="216"/>
      <c r="Z272" s="216"/>
      <c r="AA272" s="217"/>
      <c r="AB272" s="215" t="s">
        <v>38</v>
      </c>
      <c r="AC272" s="216"/>
      <c r="AD272" s="216"/>
      <c r="AE272" s="217"/>
      <c r="AF272" s="218" t="s">
        <v>37</v>
      </c>
      <c r="AG272" s="210"/>
      <c r="AH272" s="210"/>
      <c r="AI272" s="211"/>
      <c r="AJ272" s="231" t="s">
        <v>36</v>
      </c>
      <c r="AK272" s="232"/>
      <c r="AL272" s="232"/>
      <c r="AM272" s="233"/>
      <c r="AN272" s="8"/>
      <c r="AO272" s="8"/>
    </row>
    <row r="273" spans="1:41" x14ac:dyDescent="0.25">
      <c r="A273" s="219"/>
      <c r="B273" s="220"/>
      <c r="C273" s="221"/>
      <c r="D273" s="223"/>
      <c r="E273" s="225"/>
      <c r="F273" s="226"/>
      <c r="G273" s="227"/>
      <c r="H273" s="229"/>
      <c r="I273" s="229"/>
      <c r="J273" s="229"/>
      <c r="K273" s="253"/>
      <c r="L273" s="187" t="s">
        <v>35</v>
      </c>
      <c r="M273" s="181" t="s">
        <v>34</v>
      </c>
      <c r="N273" s="183" t="s">
        <v>33</v>
      </c>
      <c r="O273" s="185" t="s">
        <v>32</v>
      </c>
      <c r="P273" s="187" t="s">
        <v>35</v>
      </c>
      <c r="Q273" s="181" t="s">
        <v>34</v>
      </c>
      <c r="R273" s="183" t="s">
        <v>33</v>
      </c>
      <c r="S273" s="185" t="s">
        <v>32</v>
      </c>
      <c r="T273" s="187" t="s">
        <v>35</v>
      </c>
      <c r="U273" s="181" t="s">
        <v>34</v>
      </c>
      <c r="V273" s="183" t="s">
        <v>33</v>
      </c>
      <c r="W273" s="185" t="s">
        <v>32</v>
      </c>
      <c r="X273" s="187" t="s">
        <v>35</v>
      </c>
      <c r="Y273" s="181" t="s">
        <v>34</v>
      </c>
      <c r="Z273" s="183" t="s">
        <v>33</v>
      </c>
      <c r="AA273" s="185" t="s">
        <v>32</v>
      </c>
      <c r="AB273" s="187" t="s">
        <v>35</v>
      </c>
      <c r="AC273" s="181" t="s">
        <v>34</v>
      </c>
      <c r="AD273" s="183" t="s">
        <v>33</v>
      </c>
      <c r="AE273" s="185" t="s">
        <v>32</v>
      </c>
      <c r="AF273" s="187" t="s">
        <v>35</v>
      </c>
      <c r="AG273" s="181" t="s">
        <v>34</v>
      </c>
      <c r="AH273" s="183" t="s">
        <v>33</v>
      </c>
      <c r="AI273" s="185" t="s">
        <v>32</v>
      </c>
      <c r="AJ273" s="196" t="s">
        <v>35</v>
      </c>
      <c r="AK273" s="179" t="s">
        <v>34</v>
      </c>
      <c r="AL273" s="234" t="s">
        <v>33</v>
      </c>
      <c r="AM273" s="192" t="s">
        <v>32</v>
      </c>
      <c r="AN273" s="8"/>
      <c r="AO273" s="8"/>
    </row>
    <row r="274" spans="1:41" ht="13.8" thickBot="1" x14ac:dyDescent="0.3">
      <c r="A274" s="219"/>
      <c r="B274" s="220"/>
      <c r="C274" s="221"/>
      <c r="D274" s="224"/>
      <c r="E274" s="184"/>
      <c r="F274" s="186"/>
      <c r="G274" s="228"/>
      <c r="H274" s="230"/>
      <c r="I274" s="230"/>
      <c r="J274" s="230"/>
      <c r="K274" s="254"/>
      <c r="L274" s="188"/>
      <c r="M274" s="182"/>
      <c r="N274" s="184"/>
      <c r="O274" s="186"/>
      <c r="P274" s="188"/>
      <c r="Q274" s="182"/>
      <c r="R274" s="184"/>
      <c r="S274" s="186"/>
      <c r="T274" s="188"/>
      <c r="U274" s="182"/>
      <c r="V274" s="184"/>
      <c r="W274" s="186"/>
      <c r="X274" s="188"/>
      <c r="Y274" s="182"/>
      <c r="Z274" s="184"/>
      <c r="AA274" s="186"/>
      <c r="AB274" s="188"/>
      <c r="AC274" s="182"/>
      <c r="AD274" s="184"/>
      <c r="AE274" s="186"/>
      <c r="AF274" s="188"/>
      <c r="AG274" s="182"/>
      <c r="AH274" s="184"/>
      <c r="AI274" s="186"/>
      <c r="AJ274" s="197"/>
      <c r="AK274" s="180"/>
      <c r="AL274" s="235"/>
      <c r="AM274" s="193"/>
      <c r="AN274" s="8"/>
      <c r="AO274" s="8"/>
    </row>
    <row r="275" spans="1:41" ht="12.75" customHeight="1" x14ac:dyDescent="0.25">
      <c r="A275" s="219"/>
      <c r="B275" s="220"/>
      <c r="C275" s="221"/>
      <c r="D275" s="194">
        <f t="shared" ref="D275:K275" si="20">SUM(D64+D115+D270+D178)</f>
        <v>14</v>
      </c>
      <c r="E275" s="312">
        <f t="shared" si="20"/>
        <v>72</v>
      </c>
      <c r="F275" s="312">
        <f t="shared" si="20"/>
        <v>180</v>
      </c>
      <c r="G275" s="312">
        <f t="shared" si="20"/>
        <v>1080</v>
      </c>
      <c r="H275" s="312">
        <f t="shared" si="20"/>
        <v>365</v>
      </c>
      <c r="I275" s="312">
        <f t="shared" si="20"/>
        <v>335</v>
      </c>
      <c r="J275" s="312">
        <f t="shared" si="20"/>
        <v>245</v>
      </c>
      <c r="K275" s="322">
        <f t="shared" si="20"/>
        <v>135</v>
      </c>
      <c r="L275" s="77">
        <f t="shared" ref="L275:AM275" si="21">SUM(L64+L178+L270+L115)</f>
        <v>90</v>
      </c>
      <c r="M275" s="77">
        <f t="shared" si="21"/>
        <v>100</v>
      </c>
      <c r="N275" s="77">
        <f t="shared" si="21"/>
        <v>20</v>
      </c>
      <c r="O275" s="77">
        <f t="shared" si="21"/>
        <v>0</v>
      </c>
      <c r="P275" s="77">
        <f t="shared" si="21"/>
        <v>105</v>
      </c>
      <c r="Q275" s="77">
        <f t="shared" si="21"/>
        <v>90</v>
      </c>
      <c r="R275" s="77">
        <f t="shared" si="21"/>
        <v>20</v>
      </c>
      <c r="S275" s="77">
        <f t="shared" si="21"/>
        <v>10</v>
      </c>
      <c r="T275" s="77">
        <f t="shared" si="21"/>
        <v>65</v>
      </c>
      <c r="U275" s="77">
        <f t="shared" si="21"/>
        <v>30</v>
      </c>
      <c r="V275" s="77">
        <f t="shared" si="21"/>
        <v>77</v>
      </c>
      <c r="W275" s="77">
        <f t="shared" si="21"/>
        <v>35</v>
      </c>
      <c r="X275" s="77">
        <f t="shared" si="21"/>
        <v>45</v>
      </c>
      <c r="Y275" s="77">
        <f t="shared" si="21"/>
        <v>50</v>
      </c>
      <c r="Z275" s="77">
        <f t="shared" si="21"/>
        <v>88</v>
      </c>
      <c r="AA275" s="77">
        <f t="shared" si="21"/>
        <v>25</v>
      </c>
      <c r="AB275" s="77">
        <f t="shared" si="21"/>
        <v>60</v>
      </c>
      <c r="AC275" s="77">
        <f t="shared" si="21"/>
        <v>65</v>
      </c>
      <c r="AD275" s="77">
        <f t="shared" si="21"/>
        <v>40</v>
      </c>
      <c r="AE275" s="77">
        <f t="shared" si="21"/>
        <v>55</v>
      </c>
      <c r="AF275" s="77">
        <f t="shared" si="21"/>
        <v>0</v>
      </c>
      <c r="AG275" s="77">
        <f t="shared" si="21"/>
        <v>0</v>
      </c>
      <c r="AH275" s="77">
        <f t="shared" si="21"/>
        <v>0</v>
      </c>
      <c r="AI275" s="77">
        <f t="shared" si="21"/>
        <v>10</v>
      </c>
      <c r="AJ275" s="76">
        <f t="shared" si="21"/>
        <v>0</v>
      </c>
      <c r="AK275" s="81">
        <f t="shared" si="21"/>
        <v>0</v>
      </c>
      <c r="AL275" s="81">
        <f t="shared" si="21"/>
        <v>0</v>
      </c>
      <c r="AM275" s="80">
        <f t="shared" si="21"/>
        <v>0</v>
      </c>
      <c r="AN275" s="8"/>
      <c r="AO275" s="8" t="s">
        <v>31</v>
      </c>
    </row>
    <row r="276" spans="1:41" ht="13.5" customHeight="1" thickBot="1" x14ac:dyDescent="0.3">
      <c r="A276" s="219"/>
      <c r="B276" s="220"/>
      <c r="C276" s="221"/>
      <c r="D276" s="195"/>
      <c r="E276" s="313"/>
      <c r="F276" s="313"/>
      <c r="G276" s="313"/>
      <c r="H276" s="313"/>
      <c r="I276" s="313"/>
      <c r="J276" s="313"/>
      <c r="K276" s="323"/>
      <c r="L276" s="198">
        <f>SUM(L275:O275)</f>
        <v>210</v>
      </c>
      <c r="M276" s="199"/>
      <c r="N276" s="199"/>
      <c r="O276" s="199"/>
      <c r="P276" s="198">
        <f>SUM(P275:S275)</f>
        <v>225</v>
      </c>
      <c r="Q276" s="199"/>
      <c r="R276" s="199"/>
      <c r="S276" s="199"/>
      <c r="T276" s="198">
        <f>SUM(T275:W275)</f>
        <v>207</v>
      </c>
      <c r="U276" s="199"/>
      <c r="V276" s="199"/>
      <c r="W276" s="199"/>
      <c r="X276" s="198">
        <f>SUM(X275:AA275)</f>
        <v>208</v>
      </c>
      <c r="Y276" s="199"/>
      <c r="Z276" s="199"/>
      <c r="AA276" s="199"/>
      <c r="AB276" s="198">
        <f>SUM(AB275:AE275)</f>
        <v>220</v>
      </c>
      <c r="AC276" s="199"/>
      <c r="AD276" s="199"/>
      <c r="AE276" s="199"/>
      <c r="AF276" s="198">
        <f>SUM(AF275:AI275)</f>
        <v>10</v>
      </c>
      <c r="AG276" s="199"/>
      <c r="AH276" s="199"/>
      <c r="AI276" s="199"/>
      <c r="AJ276" s="189">
        <f>SUM(AJ275:AM275)</f>
        <v>0</v>
      </c>
      <c r="AK276" s="190"/>
      <c r="AL276" s="190"/>
      <c r="AM276" s="191"/>
      <c r="AN276" s="8"/>
      <c r="AO276" s="8">
        <f>SUM(L276:AM276)</f>
        <v>1080</v>
      </c>
    </row>
    <row r="277" spans="1:41" ht="13.8" thickBot="1" x14ac:dyDescent="0.3">
      <c r="A277" s="219"/>
      <c r="B277" s="220"/>
      <c r="C277" s="221"/>
      <c r="D277" s="200" t="s">
        <v>30</v>
      </c>
      <c r="E277" s="201"/>
      <c r="F277" s="202"/>
      <c r="G277" s="209" t="s">
        <v>29</v>
      </c>
      <c r="H277" s="210"/>
      <c r="I277" s="210"/>
      <c r="J277" s="210"/>
      <c r="K277" s="211"/>
      <c r="L277" s="319">
        <f>0+L185</f>
        <v>4</v>
      </c>
      <c r="M277" s="320"/>
      <c r="N277" s="320"/>
      <c r="O277" s="321"/>
      <c r="P277" s="319">
        <f>0+P185</f>
        <v>4</v>
      </c>
      <c r="Q277" s="320"/>
      <c r="R277" s="320"/>
      <c r="S277" s="321"/>
      <c r="T277" s="319">
        <f>0+T185</f>
        <v>3</v>
      </c>
      <c r="U277" s="320"/>
      <c r="V277" s="320"/>
      <c r="W277" s="321"/>
      <c r="X277" s="319">
        <f>0+X185</f>
        <v>2</v>
      </c>
      <c r="Y277" s="320"/>
      <c r="Z277" s="320"/>
      <c r="AA277" s="321"/>
      <c r="AB277" s="319">
        <v>1</v>
      </c>
      <c r="AC277" s="320"/>
      <c r="AD277" s="320"/>
      <c r="AE277" s="321"/>
      <c r="AF277" s="319">
        <f>0+AF185</f>
        <v>0</v>
      </c>
      <c r="AG277" s="320"/>
      <c r="AH277" s="320"/>
      <c r="AI277" s="321"/>
      <c r="AJ277" s="212"/>
      <c r="AK277" s="213"/>
      <c r="AL277" s="213"/>
      <c r="AM277" s="214"/>
      <c r="AN277" s="8"/>
      <c r="AO277" s="8">
        <f>SUM(L277:AM277)</f>
        <v>14</v>
      </c>
    </row>
    <row r="278" spans="1:41" x14ac:dyDescent="0.25">
      <c r="A278" s="219"/>
      <c r="B278" s="220"/>
      <c r="C278" s="221"/>
      <c r="D278" s="203"/>
      <c r="E278" s="204"/>
      <c r="F278" s="205"/>
      <c r="G278" s="175" t="s">
        <v>28</v>
      </c>
      <c r="H278" s="176"/>
      <c r="I278" s="176"/>
      <c r="J278" s="176"/>
      <c r="K278" s="177"/>
      <c r="L278" s="319">
        <f>0+L186</f>
        <v>9</v>
      </c>
      <c r="M278" s="320"/>
      <c r="N278" s="320"/>
      <c r="O278" s="321"/>
      <c r="P278" s="319">
        <f>0+P186</f>
        <v>14</v>
      </c>
      <c r="Q278" s="320"/>
      <c r="R278" s="320"/>
      <c r="S278" s="321"/>
      <c r="T278" s="319">
        <f>0+T186</f>
        <v>15</v>
      </c>
      <c r="U278" s="320"/>
      <c r="V278" s="320"/>
      <c r="W278" s="321"/>
      <c r="X278" s="319">
        <f>0+X186</f>
        <v>15</v>
      </c>
      <c r="Y278" s="320"/>
      <c r="Z278" s="320"/>
      <c r="AA278" s="321"/>
      <c r="AB278" s="319">
        <v>19</v>
      </c>
      <c r="AC278" s="320"/>
      <c r="AD278" s="320"/>
      <c r="AE278" s="321"/>
      <c r="AF278" s="319">
        <f>0+AF186</f>
        <v>2</v>
      </c>
      <c r="AG278" s="320"/>
      <c r="AH278" s="320"/>
      <c r="AI278" s="321"/>
      <c r="AJ278" s="172"/>
      <c r="AK278" s="173"/>
      <c r="AL278" s="173"/>
      <c r="AM278" s="174"/>
      <c r="AN278" s="8"/>
      <c r="AO278" s="8">
        <f>SUM(L278:AM278)</f>
        <v>74</v>
      </c>
    </row>
    <row r="279" spans="1:41" ht="13.8" thickBot="1" x14ac:dyDescent="0.3">
      <c r="A279" s="219"/>
      <c r="B279" s="220"/>
      <c r="C279" s="221"/>
      <c r="D279" s="206"/>
      <c r="E279" s="207"/>
      <c r="F279" s="208"/>
      <c r="G279" s="175" t="s">
        <v>27</v>
      </c>
      <c r="H279" s="176"/>
      <c r="I279" s="176"/>
      <c r="J279" s="176"/>
      <c r="K279" s="177"/>
      <c r="L279" s="328">
        <f>0+L187</f>
        <v>30</v>
      </c>
      <c r="M279" s="328"/>
      <c r="N279" s="328"/>
      <c r="O279" s="328"/>
      <c r="P279" s="328">
        <f>0+P187</f>
        <v>30</v>
      </c>
      <c r="Q279" s="328"/>
      <c r="R279" s="328"/>
      <c r="S279" s="328"/>
      <c r="T279" s="328">
        <f>0+T187</f>
        <v>30</v>
      </c>
      <c r="U279" s="328"/>
      <c r="V279" s="328"/>
      <c r="W279" s="328"/>
      <c r="X279" s="328">
        <f>0+X187</f>
        <v>30</v>
      </c>
      <c r="Y279" s="328"/>
      <c r="Z279" s="328"/>
      <c r="AA279" s="328"/>
      <c r="AB279" s="328">
        <f>25+AB187</f>
        <v>30</v>
      </c>
      <c r="AC279" s="328"/>
      <c r="AD279" s="328"/>
      <c r="AE279" s="328"/>
      <c r="AF279" s="328">
        <f>0+AF187</f>
        <v>30</v>
      </c>
      <c r="AG279" s="328"/>
      <c r="AH279" s="328"/>
      <c r="AI279" s="328"/>
      <c r="AJ279" s="178"/>
      <c r="AK279" s="178"/>
      <c r="AL279" s="178"/>
      <c r="AM279" s="178"/>
      <c r="AN279" s="8"/>
      <c r="AO279" s="8">
        <f>SUM(L279:AM279)</f>
        <v>180</v>
      </c>
    </row>
    <row r="280" spans="1:41" x14ac:dyDescent="0.25">
      <c r="A280" s="35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4"/>
      <c r="V280" s="31"/>
      <c r="W280" s="31"/>
      <c r="X280" s="31"/>
      <c r="Y280" s="31"/>
      <c r="Z280" s="34"/>
      <c r="AA280" s="33"/>
      <c r="AB280" s="32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0"/>
      <c r="AN280" s="8"/>
      <c r="AO280" s="8"/>
    </row>
    <row r="281" spans="1:41" ht="13.8" x14ac:dyDescent="0.25">
      <c r="A281" s="29" t="s">
        <v>26</v>
      </c>
      <c r="B281" s="10"/>
      <c r="C281" s="10"/>
      <c r="D281" s="10"/>
      <c r="E281" s="10"/>
      <c r="F281" s="10"/>
      <c r="G281" s="1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7"/>
      <c r="AB281" s="13"/>
      <c r="AC281" s="8" t="s">
        <v>25</v>
      </c>
      <c r="AD281" s="8"/>
      <c r="AE281" s="8"/>
      <c r="AF281" s="8"/>
      <c r="AG281" s="8"/>
      <c r="AH281" s="8"/>
      <c r="AI281" s="8"/>
      <c r="AJ281" s="8"/>
      <c r="AK281" s="8"/>
      <c r="AL281" s="8"/>
      <c r="AM281" s="7"/>
      <c r="AN281" s="8"/>
      <c r="AO281" s="8"/>
    </row>
    <row r="282" spans="1:41" ht="15" customHeight="1" x14ac:dyDescent="0.25">
      <c r="A282" s="17" t="s">
        <v>24</v>
      </c>
      <c r="B282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282" s="165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6"/>
      <c r="AB282" s="28"/>
      <c r="AC282" s="27" t="s">
        <v>23</v>
      </c>
      <c r="AD282" s="10"/>
      <c r="AE282" s="10"/>
      <c r="AF282" s="8"/>
      <c r="AG282" s="8"/>
      <c r="AH282" s="8"/>
      <c r="AI282" s="8"/>
      <c r="AJ282" s="8"/>
      <c r="AK282" s="26"/>
      <c r="AL282" s="26"/>
      <c r="AM282" s="25"/>
      <c r="AN282" s="8"/>
      <c r="AO282" s="8"/>
    </row>
    <row r="283" spans="1:41" ht="31.2" customHeight="1" x14ac:dyDescent="0.25">
      <c r="A283" s="17"/>
      <c r="B283" s="165"/>
      <c r="C283" s="165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6"/>
      <c r="AB283" s="13"/>
      <c r="AC283" s="11" t="s">
        <v>22</v>
      </c>
      <c r="AD283" s="11"/>
      <c r="AE283" s="11"/>
      <c r="AF283" s="11"/>
      <c r="AG283" s="24"/>
      <c r="AH283" s="8"/>
      <c r="AI283" s="8"/>
      <c r="AJ283" s="24"/>
      <c r="AK283" s="24"/>
      <c r="AL283" s="24"/>
      <c r="AM283" s="7"/>
      <c r="AN283" s="8"/>
      <c r="AO283" s="8"/>
    </row>
    <row r="284" spans="1:41" ht="15" x14ac:dyDescent="0.25">
      <c r="A284" s="17" t="s">
        <v>21</v>
      </c>
      <c r="B284" s="23" t="s">
        <v>20</v>
      </c>
      <c r="C284" s="14"/>
      <c r="D284" s="8"/>
      <c r="E284" s="8"/>
      <c r="F284" s="8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0"/>
      <c r="R284" s="10"/>
      <c r="S284" s="10"/>
      <c r="T284" s="10"/>
      <c r="U284" s="10"/>
      <c r="V284" s="10"/>
      <c r="W284" s="10"/>
      <c r="X284" s="8"/>
      <c r="Y284" s="8"/>
      <c r="Z284" s="8"/>
      <c r="AA284" s="7"/>
      <c r="AB284" s="13"/>
      <c r="AC284" s="11" t="s">
        <v>19</v>
      </c>
      <c r="AD284" s="11" t="s">
        <v>18</v>
      </c>
      <c r="AE284" s="10"/>
      <c r="AF284" s="10"/>
      <c r="AG284" s="8"/>
      <c r="AH284" s="8"/>
      <c r="AI284" s="8"/>
      <c r="AJ284" s="8"/>
      <c r="AK284" s="8"/>
      <c r="AL284" s="8"/>
      <c r="AM284" s="22"/>
      <c r="AN284" s="8"/>
      <c r="AO284" s="8"/>
    </row>
    <row r="285" spans="1:41" ht="15" x14ac:dyDescent="0.25">
      <c r="A285" s="17" t="s">
        <v>17</v>
      </c>
      <c r="B285" s="14" t="s">
        <v>16</v>
      </c>
      <c r="C285" s="14"/>
      <c r="D285" s="14"/>
      <c r="E285" s="14"/>
      <c r="F285" s="14"/>
      <c r="G285" s="14"/>
      <c r="H285" s="21"/>
      <c r="I285" s="21"/>
      <c r="J285" s="21"/>
      <c r="K285" s="21"/>
      <c r="L285" s="21"/>
      <c r="M285" s="21"/>
      <c r="N285" s="21"/>
      <c r="O285" s="21"/>
      <c r="P285" s="21"/>
      <c r="Q285" s="20"/>
      <c r="R285" s="20"/>
      <c r="S285" s="20"/>
      <c r="T285" s="20"/>
      <c r="U285" s="20"/>
      <c r="V285" s="20"/>
      <c r="W285" s="20"/>
      <c r="X285" s="8"/>
      <c r="Y285" s="8"/>
      <c r="Z285" s="8"/>
      <c r="AA285" s="7"/>
      <c r="AB285" s="13"/>
      <c r="AC285" s="11" t="s">
        <v>15</v>
      </c>
      <c r="AD285" s="11" t="s">
        <v>14</v>
      </c>
      <c r="AE285" s="20"/>
      <c r="AF285" s="20"/>
      <c r="AG285" s="8"/>
      <c r="AH285" s="8"/>
      <c r="AI285" s="8"/>
      <c r="AJ285" s="8"/>
      <c r="AK285" s="8"/>
      <c r="AL285" s="8"/>
      <c r="AM285" s="7"/>
      <c r="AN285" s="8"/>
      <c r="AO285" s="8"/>
    </row>
    <row r="286" spans="1:41" ht="15" x14ac:dyDescent="0.25">
      <c r="A286" s="17" t="s">
        <v>13</v>
      </c>
      <c r="B286" s="14" t="s">
        <v>12</v>
      </c>
      <c r="C286" s="14"/>
      <c r="D286" s="14"/>
      <c r="E286" s="14"/>
      <c r="F286" s="14"/>
      <c r="G286" s="14"/>
      <c r="H286" s="14"/>
      <c r="I286" s="14"/>
      <c r="J286" s="14"/>
      <c r="K286" s="19"/>
      <c r="L286" s="14"/>
      <c r="M286" s="14"/>
      <c r="N286" s="14"/>
      <c r="O286" s="14"/>
      <c r="P286" s="14"/>
      <c r="Q286" s="10"/>
      <c r="R286" s="10"/>
      <c r="S286" s="10"/>
      <c r="T286" s="10"/>
      <c r="U286" s="10"/>
      <c r="V286" s="10"/>
      <c r="W286" s="10"/>
      <c r="X286" s="8"/>
      <c r="Y286" s="8"/>
      <c r="Z286" s="8"/>
      <c r="AA286" s="7"/>
      <c r="AB286" s="13"/>
      <c r="AC286" s="11" t="s">
        <v>11</v>
      </c>
      <c r="AD286" s="18" t="s">
        <v>10</v>
      </c>
      <c r="AE286" s="10"/>
      <c r="AF286" s="10"/>
      <c r="AG286" s="8"/>
      <c r="AH286" s="8"/>
      <c r="AI286" s="8"/>
      <c r="AJ286" s="8"/>
      <c r="AK286" s="8"/>
      <c r="AL286" s="8"/>
      <c r="AM286" s="7"/>
      <c r="AN286" s="8"/>
      <c r="AO286" s="8"/>
    </row>
    <row r="287" spans="1:41" ht="15.75" customHeight="1" x14ac:dyDescent="0.25">
      <c r="A287" s="17" t="s">
        <v>9</v>
      </c>
      <c r="B287" s="167" t="s">
        <v>217</v>
      </c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  <c r="V287" s="167"/>
      <c r="W287" s="167"/>
      <c r="X287" s="167"/>
      <c r="Y287" s="167"/>
      <c r="Z287" s="167"/>
      <c r="AA287" s="168"/>
      <c r="AB287" s="13"/>
      <c r="AC287" s="11" t="s">
        <v>8</v>
      </c>
      <c r="AD287" s="11" t="s">
        <v>7</v>
      </c>
      <c r="AE287" s="10"/>
      <c r="AF287" s="10"/>
      <c r="AG287" s="8"/>
      <c r="AH287" s="8"/>
      <c r="AI287" s="8"/>
      <c r="AJ287" s="8"/>
      <c r="AK287" s="8"/>
      <c r="AL287" s="8"/>
      <c r="AM287" s="7"/>
      <c r="AN287" s="8"/>
      <c r="AO287" s="8"/>
    </row>
    <row r="288" spans="1:41" ht="15" x14ac:dyDescent="0.25">
      <c r="A288" s="15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  <c r="V288" s="167"/>
      <c r="W288" s="167"/>
      <c r="X288" s="167"/>
      <c r="Y288" s="167"/>
      <c r="Z288" s="167"/>
      <c r="AA288" s="168"/>
      <c r="AB288" s="13"/>
      <c r="AC288" s="11" t="s">
        <v>6</v>
      </c>
      <c r="AD288" s="11" t="s">
        <v>5</v>
      </c>
      <c r="AE288" s="10"/>
      <c r="AF288" s="10"/>
      <c r="AG288" s="8"/>
      <c r="AH288" s="8"/>
      <c r="AI288" s="8"/>
      <c r="AJ288" s="8"/>
      <c r="AK288" s="8"/>
      <c r="AL288" s="8"/>
      <c r="AM288" s="7"/>
      <c r="AN288" s="8"/>
      <c r="AO288" s="8"/>
    </row>
    <row r="289" spans="1:41" ht="15" x14ac:dyDescent="0.25">
      <c r="A289" s="15"/>
      <c r="B289" s="8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0"/>
      <c r="R289" s="10"/>
      <c r="S289" s="10"/>
      <c r="T289" s="10"/>
      <c r="U289" s="10"/>
      <c r="V289" s="10"/>
      <c r="W289" s="10"/>
      <c r="X289" s="8"/>
      <c r="Y289" s="8"/>
      <c r="Z289" s="8"/>
      <c r="AA289" s="7"/>
      <c r="AB289" s="13"/>
      <c r="AC289" s="16" t="s">
        <v>4</v>
      </c>
      <c r="AD289" s="11" t="s">
        <v>3</v>
      </c>
      <c r="AE289" s="10"/>
      <c r="AF289" s="10"/>
      <c r="AG289" s="8"/>
      <c r="AH289" s="8"/>
      <c r="AI289" s="8"/>
      <c r="AJ289" s="8"/>
      <c r="AK289" s="8"/>
      <c r="AL289" s="8"/>
      <c r="AM289" s="7"/>
      <c r="AN289" s="8"/>
      <c r="AO289" s="8"/>
    </row>
    <row r="290" spans="1:41" ht="15" x14ac:dyDescent="0.25">
      <c r="A290" s="15"/>
      <c r="B290" s="8"/>
      <c r="C290" s="8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0"/>
      <c r="R290" s="10"/>
      <c r="S290" s="10"/>
      <c r="T290" s="10"/>
      <c r="U290" s="10"/>
      <c r="V290" s="10"/>
      <c r="W290" s="10"/>
      <c r="X290" s="8"/>
      <c r="Y290" s="8"/>
      <c r="Z290" s="8"/>
      <c r="AA290" s="7"/>
      <c r="AB290" s="13"/>
      <c r="AC290" s="12"/>
      <c r="AD290" s="11" t="s">
        <v>2</v>
      </c>
      <c r="AE290" s="8"/>
      <c r="AF290" s="10"/>
      <c r="AG290" s="9"/>
      <c r="AH290" s="8" t="s">
        <v>1</v>
      </c>
      <c r="AI290" s="8"/>
      <c r="AJ290" s="8"/>
      <c r="AK290" s="8"/>
      <c r="AL290" s="8"/>
      <c r="AM290" s="7"/>
      <c r="AN290" s="8"/>
      <c r="AO290" s="8"/>
    </row>
    <row r="291" spans="1:41" ht="14.4" thickBot="1" x14ac:dyDescent="0.3">
      <c r="A291" s="6"/>
      <c r="B291" s="4"/>
      <c r="C291" s="4"/>
      <c r="D291" s="4"/>
      <c r="E291" s="5"/>
      <c r="F291" s="5"/>
      <c r="G291" s="5"/>
      <c r="H291" s="5"/>
      <c r="I291" s="5"/>
      <c r="J291" s="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3"/>
      <c r="V291" s="3"/>
      <c r="W291" s="3"/>
      <c r="X291" s="3"/>
      <c r="Y291" s="3"/>
      <c r="Z291" s="3"/>
      <c r="AA291" s="2"/>
      <c r="AB291" s="169" t="s">
        <v>110</v>
      </c>
      <c r="AC291" s="170"/>
      <c r="AD291" s="170"/>
      <c r="AE291" s="170"/>
      <c r="AF291" s="170"/>
      <c r="AG291" s="170"/>
      <c r="AH291" s="170"/>
      <c r="AI291" s="170"/>
      <c r="AJ291" s="170"/>
      <c r="AK291" s="170"/>
      <c r="AL291" s="170"/>
      <c r="AM291" s="171"/>
      <c r="AN291" s="8"/>
      <c r="AO291" s="8"/>
    </row>
    <row r="292" spans="1:41" ht="24.75" customHeight="1" x14ac:dyDescent="0.25">
      <c r="A292" s="263"/>
      <c r="B292" s="264"/>
      <c r="C292" s="265"/>
      <c r="D292" s="266" t="s">
        <v>85</v>
      </c>
      <c r="E292" s="267"/>
      <c r="F292" s="267"/>
      <c r="G292" s="267"/>
      <c r="H292" s="267"/>
      <c r="I292" s="267"/>
      <c r="J292" s="267"/>
      <c r="K292" s="267"/>
      <c r="L292" s="267"/>
      <c r="M292" s="267"/>
      <c r="N292" s="267"/>
      <c r="O292" s="267"/>
      <c r="P292" s="267"/>
      <c r="Q292" s="267"/>
      <c r="R292" s="267"/>
      <c r="S292" s="267"/>
      <c r="T292" s="267"/>
      <c r="U292" s="267"/>
      <c r="V292" s="267"/>
      <c r="W292" s="267"/>
      <c r="X292" s="268"/>
      <c r="Y292" s="268"/>
      <c r="Z292" s="268"/>
      <c r="AA292" s="269"/>
      <c r="AB292" s="274"/>
      <c r="AC292" s="201"/>
      <c r="AD292" s="201"/>
      <c r="AE292" s="201"/>
      <c r="AF292" s="201"/>
      <c r="AG292" s="201"/>
      <c r="AH292" s="201"/>
      <c r="AI292" s="201"/>
      <c r="AJ292" s="201"/>
      <c r="AK292" s="201"/>
      <c r="AL292" s="201"/>
      <c r="AM292" s="275"/>
      <c r="AN292" s="8"/>
      <c r="AO292" s="8"/>
    </row>
    <row r="293" spans="1:41" ht="24.75" customHeight="1" x14ac:dyDescent="0.25">
      <c r="A293" s="276" t="s">
        <v>84</v>
      </c>
      <c r="B293" s="204"/>
      <c r="C293" s="277"/>
      <c r="D293" s="270"/>
      <c r="E293" s="271"/>
      <c r="F293" s="271"/>
      <c r="G293" s="271"/>
      <c r="H293" s="271"/>
      <c r="I293" s="271"/>
      <c r="J293" s="271"/>
      <c r="K293" s="271"/>
      <c r="L293" s="271"/>
      <c r="M293" s="271"/>
      <c r="N293" s="271"/>
      <c r="O293" s="271"/>
      <c r="P293" s="271"/>
      <c r="Q293" s="271"/>
      <c r="R293" s="271"/>
      <c r="S293" s="271"/>
      <c r="T293" s="271"/>
      <c r="U293" s="271"/>
      <c r="V293" s="271"/>
      <c r="W293" s="271"/>
      <c r="X293" s="272"/>
      <c r="Y293" s="272"/>
      <c r="Z293" s="272"/>
      <c r="AA293" s="273"/>
      <c r="AB293" s="276"/>
      <c r="AC293" s="204"/>
      <c r="AD293" s="204"/>
      <c r="AE293" s="204"/>
      <c r="AF293" s="204"/>
      <c r="AG293" s="204"/>
      <c r="AH293" s="204"/>
      <c r="AI293" s="204"/>
      <c r="AJ293" s="204"/>
      <c r="AK293" s="204"/>
      <c r="AL293" s="204"/>
      <c r="AM293" s="278"/>
      <c r="AN293" s="8"/>
      <c r="AO293" s="8"/>
    </row>
    <row r="294" spans="1:41" ht="15.75" customHeight="1" x14ac:dyDescent="0.25">
      <c r="A294" s="276"/>
      <c r="B294" s="204"/>
      <c r="C294" s="277"/>
      <c r="D294" s="23" t="s">
        <v>83</v>
      </c>
      <c r="E294" s="75"/>
      <c r="F294" s="75"/>
      <c r="G294" s="75"/>
      <c r="H294" s="75"/>
      <c r="I294" s="71" t="str">
        <f>(D9)</f>
        <v>PROFIL PRAKTYCZNY</v>
      </c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8"/>
      <c r="Y294" s="8"/>
      <c r="Z294" s="8"/>
      <c r="AA294" s="8"/>
      <c r="AB294" s="276"/>
      <c r="AC294" s="204"/>
      <c r="AD294" s="204"/>
      <c r="AE294" s="204"/>
      <c r="AF294" s="204"/>
      <c r="AG294" s="204"/>
      <c r="AH294" s="204"/>
      <c r="AI294" s="204"/>
      <c r="AJ294" s="204"/>
      <c r="AK294" s="204"/>
      <c r="AL294" s="204"/>
      <c r="AM294" s="278"/>
      <c r="AN294" s="8"/>
      <c r="AO294" s="8"/>
    </row>
    <row r="295" spans="1:41" ht="15.75" customHeight="1" x14ac:dyDescent="0.25">
      <c r="A295" s="276"/>
      <c r="B295" s="279"/>
      <c r="C295" s="280"/>
      <c r="D295" s="23" t="s">
        <v>82</v>
      </c>
      <c r="E295" s="74"/>
      <c r="F295" s="74"/>
      <c r="G295" s="74"/>
      <c r="H295" s="74"/>
      <c r="I295" s="71" t="str">
        <f>(D10)</f>
        <v>STUDIA PIERWSZEGO STOPNIA (3-letnie, licencjackie)</v>
      </c>
      <c r="J295" s="14"/>
      <c r="K295" s="74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23"/>
      <c r="W295" s="23"/>
      <c r="X295" s="14"/>
      <c r="Y295" s="23"/>
      <c r="Z295" s="23"/>
      <c r="AA295" s="23"/>
      <c r="AB295" s="281"/>
      <c r="AC295" s="282"/>
      <c r="AD295" s="282"/>
      <c r="AE295" s="282"/>
      <c r="AF295" s="282"/>
      <c r="AG295" s="282"/>
      <c r="AH295" s="282"/>
      <c r="AI295" s="282"/>
      <c r="AJ295" s="282"/>
      <c r="AK295" s="282"/>
      <c r="AL295" s="282"/>
      <c r="AM295" s="283"/>
      <c r="AN295" s="8"/>
      <c r="AO295" s="8"/>
    </row>
    <row r="296" spans="1:41" ht="15.75" customHeight="1" x14ac:dyDescent="0.25">
      <c r="A296" s="284" t="s">
        <v>81</v>
      </c>
      <c r="B296" s="279"/>
      <c r="C296" s="280"/>
      <c r="D296" s="23" t="s">
        <v>80</v>
      </c>
      <c r="E296" s="74"/>
      <c r="F296" s="74"/>
      <c r="G296" s="23"/>
      <c r="H296" s="23"/>
      <c r="I296" s="71" t="str">
        <f>(D11)</f>
        <v>STUDIA NIESTACJONARNE</v>
      </c>
      <c r="J296" s="14"/>
      <c r="K296" s="71"/>
      <c r="L296" s="71"/>
      <c r="M296" s="26"/>
      <c r="N296" s="74"/>
      <c r="O296" s="71"/>
      <c r="P296" s="71"/>
      <c r="Q296" s="71"/>
      <c r="R296" s="71"/>
      <c r="S296" s="71"/>
      <c r="T296" s="71"/>
      <c r="U296" s="71"/>
      <c r="V296" s="23"/>
      <c r="W296" s="23"/>
      <c r="X296" s="14"/>
      <c r="Y296" s="73"/>
      <c r="Z296" s="73"/>
      <c r="AA296" s="73"/>
      <c r="AB296" s="281" t="s">
        <v>79</v>
      </c>
      <c r="AC296" s="282"/>
      <c r="AD296" s="282"/>
      <c r="AE296" s="282"/>
      <c r="AF296" s="282"/>
      <c r="AG296" s="282"/>
      <c r="AH296" s="282"/>
      <c r="AI296" s="282"/>
      <c r="AJ296" s="282"/>
      <c r="AK296" s="282"/>
      <c r="AL296" s="282"/>
      <c r="AM296" s="283"/>
      <c r="AN296" s="8"/>
      <c r="AO296" s="8"/>
    </row>
    <row r="297" spans="1:41" ht="15.75" customHeight="1" x14ac:dyDescent="0.25">
      <c r="A297" s="281" t="s">
        <v>78</v>
      </c>
      <c r="B297" s="282"/>
      <c r="C297" s="285"/>
      <c r="D297" s="23" t="s">
        <v>77</v>
      </c>
      <c r="E297" s="23"/>
      <c r="F297" s="23"/>
      <c r="G297" s="23"/>
      <c r="H297" s="23"/>
      <c r="I297" s="71" t="str">
        <f>(D8)</f>
        <v>FINANSE I RACHUNKOWOŚĆ</v>
      </c>
      <c r="J297" s="14"/>
      <c r="K297" s="71"/>
      <c r="L297" s="71"/>
      <c r="M297" s="71"/>
      <c r="N297" s="74"/>
      <c r="O297" s="71"/>
      <c r="P297" s="71"/>
      <c r="Q297" s="71"/>
      <c r="R297" s="71"/>
      <c r="S297" s="71"/>
      <c r="T297" s="71"/>
      <c r="U297" s="71"/>
      <c r="V297" s="23"/>
      <c r="W297" s="23"/>
      <c r="X297" s="14"/>
      <c r="Y297" s="73"/>
      <c r="Z297" s="73"/>
      <c r="AA297" s="73"/>
      <c r="AB297" s="281" t="s">
        <v>76</v>
      </c>
      <c r="AC297" s="282"/>
      <c r="AD297" s="282"/>
      <c r="AE297" s="282"/>
      <c r="AF297" s="282"/>
      <c r="AG297" s="282"/>
      <c r="AH297" s="282"/>
      <c r="AI297" s="282"/>
      <c r="AJ297" s="282"/>
      <c r="AK297" s="282"/>
      <c r="AL297" s="282"/>
      <c r="AM297" s="283"/>
      <c r="AN297" s="8"/>
      <c r="AO297" s="8"/>
    </row>
    <row r="298" spans="1:41" ht="15.75" customHeight="1" x14ac:dyDescent="0.25">
      <c r="A298" s="284" t="s">
        <v>75</v>
      </c>
      <c r="B298" s="279"/>
      <c r="C298" s="280"/>
      <c r="D298" s="72" t="s">
        <v>74</v>
      </c>
      <c r="E298" s="23"/>
      <c r="F298" s="23"/>
      <c r="G298" s="23"/>
      <c r="H298" s="23"/>
      <c r="I298" s="71" t="s">
        <v>109</v>
      </c>
      <c r="J298" s="14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23"/>
      <c r="W298" s="23"/>
      <c r="X298" s="14"/>
      <c r="Y298" s="23"/>
      <c r="Z298" s="23"/>
      <c r="AA298" s="23"/>
      <c r="AB298" s="284"/>
      <c r="AC298" s="279"/>
      <c r="AD298" s="279"/>
      <c r="AE298" s="279"/>
      <c r="AF298" s="279"/>
      <c r="AG298" s="279"/>
      <c r="AH298" s="279"/>
      <c r="AI298" s="279"/>
      <c r="AJ298" s="279"/>
      <c r="AK298" s="279"/>
      <c r="AL298" s="279"/>
      <c r="AM298" s="286"/>
      <c r="AN298" s="8"/>
      <c r="AO298" s="8"/>
    </row>
    <row r="299" spans="1:41" ht="15.75" customHeight="1" thickBot="1" x14ac:dyDescent="0.3">
      <c r="A299" s="287"/>
      <c r="B299" s="288"/>
      <c r="C299" s="289"/>
      <c r="D299" s="290"/>
      <c r="E299" s="288"/>
      <c r="F299" s="288"/>
      <c r="G299" s="288"/>
      <c r="H299" s="288"/>
      <c r="I299" s="288"/>
      <c r="J299" s="288"/>
      <c r="K299" s="288"/>
      <c r="L299" s="288"/>
      <c r="M299" s="288"/>
      <c r="N299" s="288"/>
      <c r="O299" s="288"/>
      <c r="P299" s="288"/>
      <c r="Q299" s="288"/>
      <c r="R299" s="288"/>
      <c r="S299" s="288"/>
      <c r="T299" s="288"/>
      <c r="U299" s="288"/>
      <c r="V299" s="288"/>
      <c r="W299" s="288"/>
      <c r="X299" s="288"/>
      <c r="Y299" s="288"/>
      <c r="Z299" s="288"/>
      <c r="AA299" s="291"/>
      <c r="AB299" s="292"/>
      <c r="AC299" s="293"/>
      <c r="AD299" s="293"/>
      <c r="AE299" s="293"/>
      <c r="AF299" s="293"/>
      <c r="AG299" s="293"/>
      <c r="AH299" s="293"/>
      <c r="AI299" s="293"/>
      <c r="AJ299" s="293"/>
      <c r="AK299" s="293"/>
      <c r="AL299" s="293"/>
      <c r="AM299" s="294"/>
      <c r="AN299" s="8"/>
      <c r="AO299" s="8"/>
    </row>
    <row r="300" spans="1:41" ht="6" customHeight="1" thickBot="1" x14ac:dyDescent="0.3">
      <c r="A300" s="70"/>
      <c r="B300" s="69"/>
      <c r="C300" s="69"/>
      <c r="D300" s="68"/>
      <c r="E300" s="8"/>
      <c r="F300" s="8"/>
      <c r="G300" s="8"/>
      <c r="H300" s="8"/>
      <c r="I300" s="8"/>
      <c r="J300" s="8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24"/>
      <c r="W300" s="24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8"/>
      <c r="AM300" s="7"/>
      <c r="AN300" s="8"/>
      <c r="AO300" s="8"/>
    </row>
    <row r="301" spans="1:41" x14ac:dyDescent="0.25">
      <c r="A301" s="295" t="s">
        <v>72</v>
      </c>
      <c r="B301" s="298" t="s">
        <v>71</v>
      </c>
      <c r="C301" s="299"/>
      <c r="D301" s="304" t="s">
        <v>70</v>
      </c>
      <c r="E301" s="305"/>
      <c r="F301" s="306"/>
      <c r="G301" s="310" t="s">
        <v>69</v>
      </c>
      <c r="H301" s="210"/>
      <c r="I301" s="210"/>
      <c r="J301" s="210"/>
      <c r="K301" s="210"/>
      <c r="L301" s="218" t="s">
        <v>68</v>
      </c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  <c r="AH301" s="210"/>
      <c r="AI301" s="210"/>
      <c r="AJ301" s="210"/>
      <c r="AK301" s="210"/>
      <c r="AL301" s="210"/>
      <c r="AM301" s="211"/>
      <c r="AN301" s="8"/>
      <c r="AO301" s="8"/>
    </row>
    <row r="302" spans="1:41" x14ac:dyDescent="0.25">
      <c r="A302" s="296"/>
      <c r="B302" s="300"/>
      <c r="C302" s="301"/>
      <c r="D302" s="307"/>
      <c r="E302" s="308"/>
      <c r="F302" s="309"/>
      <c r="G302" s="187" t="s">
        <v>44</v>
      </c>
      <c r="H302" s="229" t="s">
        <v>67</v>
      </c>
      <c r="I302" s="229"/>
      <c r="J302" s="229"/>
      <c r="K302" s="253"/>
      <c r="L302" s="215" t="s">
        <v>42</v>
      </c>
      <c r="M302" s="216"/>
      <c r="N302" s="216"/>
      <c r="O302" s="217"/>
      <c r="P302" s="215" t="s">
        <v>41</v>
      </c>
      <c r="Q302" s="216"/>
      <c r="R302" s="216"/>
      <c r="S302" s="217"/>
      <c r="T302" s="215" t="s">
        <v>40</v>
      </c>
      <c r="U302" s="216"/>
      <c r="V302" s="216"/>
      <c r="W302" s="217"/>
      <c r="X302" s="215" t="s">
        <v>39</v>
      </c>
      <c r="Y302" s="216"/>
      <c r="Z302" s="216"/>
      <c r="AA302" s="217"/>
      <c r="AB302" s="215" t="s">
        <v>38</v>
      </c>
      <c r="AC302" s="216"/>
      <c r="AD302" s="216"/>
      <c r="AE302" s="217"/>
      <c r="AF302" s="215" t="s">
        <v>37</v>
      </c>
      <c r="AG302" s="216"/>
      <c r="AH302" s="216"/>
      <c r="AI302" s="217"/>
      <c r="AJ302" s="231" t="s">
        <v>36</v>
      </c>
      <c r="AK302" s="232"/>
      <c r="AL302" s="232"/>
      <c r="AM302" s="233"/>
      <c r="AN302" s="8"/>
      <c r="AO302" s="8"/>
    </row>
    <row r="303" spans="1:41" x14ac:dyDescent="0.25">
      <c r="A303" s="296"/>
      <c r="B303" s="300"/>
      <c r="C303" s="301"/>
      <c r="D303" s="223" t="s">
        <v>46</v>
      </c>
      <c r="E303" s="183" t="s">
        <v>45</v>
      </c>
      <c r="F303" s="185" t="s">
        <v>27</v>
      </c>
      <c r="G303" s="311"/>
      <c r="H303" s="229" t="s">
        <v>35</v>
      </c>
      <c r="I303" s="229" t="s">
        <v>34</v>
      </c>
      <c r="J303" s="229" t="s">
        <v>11</v>
      </c>
      <c r="K303" s="253" t="s">
        <v>66</v>
      </c>
      <c r="L303" s="260" t="s">
        <v>65</v>
      </c>
      <c r="M303" s="261"/>
      <c r="N303" s="261"/>
      <c r="O303" s="261"/>
      <c r="P303" s="261"/>
      <c r="Q303" s="261"/>
      <c r="R303" s="261"/>
      <c r="S303" s="261"/>
      <c r="T303" s="261"/>
      <c r="U303" s="261"/>
      <c r="V303" s="261"/>
      <c r="W303" s="261"/>
      <c r="X303" s="261"/>
      <c r="Y303" s="261"/>
      <c r="Z303" s="261"/>
      <c r="AA303" s="261"/>
      <c r="AB303" s="261"/>
      <c r="AC303" s="261"/>
      <c r="AD303" s="261"/>
      <c r="AE303" s="261"/>
      <c r="AF303" s="261"/>
      <c r="AG303" s="261"/>
      <c r="AH303" s="261"/>
      <c r="AI303" s="261"/>
      <c r="AJ303" s="261"/>
      <c r="AK303" s="261"/>
      <c r="AL303" s="261"/>
      <c r="AM303" s="262"/>
      <c r="AN303" s="8"/>
      <c r="AO303" s="8"/>
    </row>
    <row r="304" spans="1:41" x14ac:dyDescent="0.25">
      <c r="A304" s="296"/>
      <c r="B304" s="300"/>
      <c r="C304" s="301"/>
      <c r="D304" s="223"/>
      <c r="E304" s="225"/>
      <c r="F304" s="226"/>
      <c r="G304" s="311"/>
      <c r="H304" s="229"/>
      <c r="I304" s="229"/>
      <c r="J304" s="229"/>
      <c r="K304" s="253"/>
      <c r="L304" s="187" t="s">
        <v>35</v>
      </c>
      <c r="M304" s="181" t="s">
        <v>34</v>
      </c>
      <c r="N304" s="183" t="s">
        <v>33</v>
      </c>
      <c r="O304" s="185" t="s">
        <v>64</v>
      </c>
      <c r="P304" s="187" t="s">
        <v>35</v>
      </c>
      <c r="Q304" s="181" t="s">
        <v>34</v>
      </c>
      <c r="R304" s="183" t="s">
        <v>33</v>
      </c>
      <c r="S304" s="185" t="s">
        <v>64</v>
      </c>
      <c r="T304" s="187" t="s">
        <v>35</v>
      </c>
      <c r="U304" s="181" t="s">
        <v>34</v>
      </c>
      <c r="V304" s="183" t="s">
        <v>33</v>
      </c>
      <c r="W304" s="185" t="s">
        <v>64</v>
      </c>
      <c r="X304" s="187" t="s">
        <v>35</v>
      </c>
      <c r="Y304" s="181" t="s">
        <v>34</v>
      </c>
      <c r="Z304" s="183" t="s">
        <v>33</v>
      </c>
      <c r="AA304" s="185" t="s">
        <v>64</v>
      </c>
      <c r="AB304" s="187" t="s">
        <v>35</v>
      </c>
      <c r="AC304" s="181" t="s">
        <v>34</v>
      </c>
      <c r="AD304" s="183" t="s">
        <v>33</v>
      </c>
      <c r="AE304" s="185" t="s">
        <v>64</v>
      </c>
      <c r="AF304" s="187" t="s">
        <v>35</v>
      </c>
      <c r="AG304" s="181" t="s">
        <v>34</v>
      </c>
      <c r="AH304" s="183" t="s">
        <v>33</v>
      </c>
      <c r="AI304" s="185" t="s">
        <v>64</v>
      </c>
      <c r="AJ304" s="196" t="s">
        <v>35</v>
      </c>
      <c r="AK304" s="179" t="s">
        <v>34</v>
      </c>
      <c r="AL304" s="234" t="s">
        <v>33</v>
      </c>
      <c r="AM304" s="192" t="s">
        <v>32</v>
      </c>
      <c r="AN304" s="8"/>
      <c r="AO304" s="8"/>
    </row>
    <row r="305" spans="1:41" ht="13.8" thickBot="1" x14ac:dyDescent="0.3">
      <c r="A305" s="297"/>
      <c r="B305" s="302"/>
      <c r="C305" s="303"/>
      <c r="D305" s="224"/>
      <c r="E305" s="184"/>
      <c r="F305" s="186"/>
      <c r="G305" s="188"/>
      <c r="H305" s="230"/>
      <c r="I305" s="230"/>
      <c r="J305" s="230"/>
      <c r="K305" s="254"/>
      <c r="L305" s="188"/>
      <c r="M305" s="182"/>
      <c r="N305" s="184"/>
      <c r="O305" s="186"/>
      <c r="P305" s="188"/>
      <c r="Q305" s="182"/>
      <c r="R305" s="184"/>
      <c r="S305" s="186"/>
      <c r="T305" s="188"/>
      <c r="U305" s="182"/>
      <c r="V305" s="184"/>
      <c r="W305" s="186"/>
      <c r="X305" s="188"/>
      <c r="Y305" s="182"/>
      <c r="Z305" s="184"/>
      <c r="AA305" s="186"/>
      <c r="AB305" s="188"/>
      <c r="AC305" s="182"/>
      <c r="AD305" s="184"/>
      <c r="AE305" s="186"/>
      <c r="AF305" s="188"/>
      <c r="AG305" s="182"/>
      <c r="AH305" s="184"/>
      <c r="AI305" s="186"/>
      <c r="AJ305" s="197"/>
      <c r="AK305" s="180"/>
      <c r="AL305" s="235"/>
      <c r="AM305" s="193"/>
      <c r="AN305" s="8"/>
      <c r="AO305" s="8"/>
    </row>
    <row r="306" spans="1:41" ht="18" customHeight="1" thickBot="1" x14ac:dyDescent="0.3">
      <c r="A306" s="66" t="s">
        <v>108</v>
      </c>
      <c r="B306" s="324" t="s">
        <v>62</v>
      </c>
      <c r="C306" s="324"/>
      <c r="D306" s="258"/>
      <c r="E306" s="258"/>
      <c r="F306" s="65"/>
      <c r="G306" s="65"/>
      <c r="H306" s="258"/>
      <c r="I306" s="258"/>
      <c r="J306" s="258"/>
      <c r="K306" s="258"/>
      <c r="L306" s="258"/>
      <c r="M306" s="258"/>
      <c r="N306" s="258"/>
      <c r="O306" s="258"/>
      <c r="P306" s="258"/>
      <c r="Q306" s="258"/>
      <c r="R306" s="258"/>
      <c r="S306" s="258"/>
      <c r="T306" s="258"/>
      <c r="U306" s="258"/>
      <c r="V306" s="258"/>
      <c r="W306" s="258"/>
      <c r="X306" s="258"/>
      <c r="Y306" s="258"/>
      <c r="Z306" s="258"/>
      <c r="AA306" s="258"/>
      <c r="AB306" s="258"/>
      <c r="AC306" s="258"/>
      <c r="AD306" s="258"/>
      <c r="AE306" s="258"/>
      <c r="AF306" s="258"/>
      <c r="AG306" s="258"/>
      <c r="AH306" s="258"/>
      <c r="AI306" s="258"/>
      <c r="AJ306" s="258"/>
      <c r="AK306" s="258"/>
      <c r="AL306" s="258"/>
      <c r="AM306" s="259"/>
      <c r="AN306" s="8"/>
      <c r="AO306" s="8"/>
    </row>
    <row r="307" spans="1:41" ht="17.25" customHeight="1" x14ac:dyDescent="0.25">
      <c r="A307" s="64" t="s">
        <v>24</v>
      </c>
      <c r="B307" s="325" t="s">
        <v>107</v>
      </c>
      <c r="C307" s="326"/>
      <c r="D307" s="86"/>
      <c r="E307" s="53">
        <v>2</v>
      </c>
      <c r="F307" s="49">
        <v>3</v>
      </c>
      <c r="G307" s="51">
        <f t="shared" ref="G307:G315" si="22">SUM(H307:K307)</f>
        <v>20</v>
      </c>
      <c r="H307" s="50">
        <f>L307+P307+T307+X307+AB307+AF307+AJ307</f>
        <v>10</v>
      </c>
      <c r="I307" s="50">
        <f>M307+Q307+U307+Y307+AC307+AG307+AK307</f>
        <v>10</v>
      </c>
      <c r="J307" s="50"/>
      <c r="K307" s="50"/>
      <c r="L307" s="58"/>
      <c r="M307" s="62"/>
      <c r="N307" s="62"/>
      <c r="O307" s="57"/>
      <c r="P307" s="61"/>
      <c r="Q307" s="62"/>
      <c r="R307" s="62"/>
      <c r="S307" s="57"/>
      <c r="T307" s="61"/>
      <c r="U307" s="62"/>
      <c r="V307" s="62"/>
      <c r="W307" s="57"/>
      <c r="X307" s="51"/>
      <c r="Y307" s="50"/>
      <c r="Z307" s="50"/>
      <c r="AA307" s="49"/>
      <c r="AB307" s="51">
        <v>10</v>
      </c>
      <c r="AC307" s="50">
        <v>10</v>
      </c>
      <c r="AD307" s="50"/>
      <c r="AE307" s="49"/>
      <c r="AF307" s="51"/>
      <c r="AG307" s="50"/>
      <c r="AH307" s="50"/>
      <c r="AI307" s="49"/>
      <c r="AJ307" s="48"/>
      <c r="AK307" s="47"/>
      <c r="AL307" s="47"/>
      <c r="AM307" s="46"/>
      <c r="AN307" s="8"/>
      <c r="AO307" s="8"/>
    </row>
    <row r="308" spans="1:41" ht="17.25" customHeight="1" x14ac:dyDescent="0.25">
      <c r="A308" s="52" t="s">
        <v>21</v>
      </c>
      <c r="B308" s="317" t="s">
        <v>106</v>
      </c>
      <c r="C308" s="327"/>
      <c r="D308" s="78"/>
      <c r="E308" s="60">
        <v>2</v>
      </c>
      <c r="F308" s="49">
        <v>4</v>
      </c>
      <c r="G308" s="51">
        <f t="shared" si="22"/>
        <v>25</v>
      </c>
      <c r="H308" s="50">
        <f>L308+P308+T308+X308+AB308+AF308+AJ308</f>
        <v>10</v>
      </c>
      <c r="I308" s="50">
        <f>M308+Q308+U308+Y308+AC308+AG308+AK308</f>
        <v>15</v>
      </c>
      <c r="J308" s="50"/>
      <c r="K308" s="50"/>
      <c r="L308" s="52"/>
      <c r="M308" s="50"/>
      <c r="N308" s="50"/>
      <c r="O308" s="49"/>
      <c r="P308" s="51"/>
      <c r="Q308" s="50"/>
      <c r="R308" s="50"/>
      <c r="S308" s="49"/>
      <c r="T308" s="51"/>
      <c r="U308" s="50"/>
      <c r="V308" s="50"/>
      <c r="W308" s="49"/>
      <c r="X308" s="51"/>
      <c r="Y308" s="50"/>
      <c r="Z308" s="50"/>
      <c r="AA308" s="49"/>
      <c r="AB308" s="51">
        <v>10</v>
      </c>
      <c r="AC308" s="50">
        <v>15</v>
      </c>
      <c r="AD308" s="50"/>
      <c r="AE308" s="49"/>
      <c r="AF308" s="51"/>
      <c r="AG308" s="50"/>
      <c r="AH308" s="50"/>
      <c r="AI308" s="49"/>
      <c r="AJ308" s="48"/>
      <c r="AK308" s="47"/>
      <c r="AL308" s="47"/>
      <c r="AM308" s="46"/>
      <c r="AN308" s="8"/>
      <c r="AO308" s="8"/>
    </row>
    <row r="309" spans="1:41" ht="17.25" customHeight="1" x14ac:dyDescent="0.25">
      <c r="A309" s="52" t="s">
        <v>17</v>
      </c>
      <c r="B309" s="317" t="s">
        <v>105</v>
      </c>
      <c r="C309" s="318"/>
      <c r="D309" s="85"/>
      <c r="E309" s="60">
        <v>1</v>
      </c>
      <c r="F309" s="57">
        <v>2</v>
      </c>
      <c r="G309" s="51">
        <f t="shared" si="22"/>
        <v>15</v>
      </c>
      <c r="H309" s="50"/>
      <c r="I309" s="50">
        <f>M309+Q309+U309+Y309+AC309+AG309+AK309</f>
        <v>15</v>
      </c>
      <c r="J309" s="59"/>
      <c r="K309" s="59"/>
      <c r="L309" s="58"/>
      <c r="M309" s="50"/>
      <c r="N309" s="50"/>
      <c r="O309" s="57"/>
      <c r="P309" s="51"/>
      <c r="Q309" s="50"/>
      <c r="R309" s="50"/>
      <c r="S309" s="57"/>
      <c r="T309" s="51"/>
      <c r="U309" s="50"/>
      <c r="V309" s="50"/>
      <c r="W309" s="57"/>
      <c r="X309" s="51"/>
      <c r="Y309" s="50"/>
      <c r="Z309" s="50"/>
      <c r="AA309" s="57"/>
      <c r="AB309" s="51"/>
      <c r="AC309" s="50">
        <v>15</v>
      </c>
      <c r="AD309" s="50"/>
      <c r="AE309" s="57"/>
      <c r="AF309" s="51"/>
      <c r="AG309" s="50"/>
      <c r="AH309" s="50"/>
      <c r="AI309" s="57"/>
      <c r="AJ309" s="48"/>
      <c r="AK309" s="47"/>
      <c r="AL309" s="47"/>
      <c r="AM309" s="56"/>
      <c r="AN309" s="8"/>
      <c r="AO309" s="8"/>
    </row>
    <row r="310" spans="1:41" ht="17.25" customHeight="1" x14ac:dyDescent="0.25">
      <c r="A310" s="52" t="s">
        <v>13</v>
      </c>
      <c r="B310" s="317" t="s">
        <v>104</v>
      </c>
      <c r="C310" s="318"/>
      <c r="D310" s="78"/>
      <c r="E310" s="53">
        <v>1</v>
      </c>
      <c r="F310" s="49">
        <v>1</v>
      </c>
      <c r="G310" s="51">
        <f t="shared" si="22"/>
        <v>10</v>
      </c>
      <c r="H310" s="50"/>
      <c r="I310" s="50"/>
      <c r="J310" s="50"/>
      <c r="K310" s="84">
        <f>O310+S310+W310+AA310+AE310+AI310+AM310</f>
        <v>10</v>
      </c>
      <c r="L310" s="52"/>
      <c r="M310" s="50"/>
      <c r="N310" s="50"/>
      <c r="O310" s="49"/>
      <c r="P310" s="51"/>
      <c r="Q310" s="50"/>
      <c r="R310" s="50"/>
      <c r="S310" s="49"/>
      <c r="T310" s="51"/>
      <c r="U310" s="50"/>
      <c r="V310" s="50"/>
      <c r="W310" s="49"/>
      <c r="X310" s="51"/>
      <c r="Y310" s="50"/>
      <c r="Z310" s="50"/>
      <c r="AA310" s="49"/>
      <c r="AB310" s="51"/>
      <c r="AC310" s="50"/>
      <c r="AD310" s="50"/>
      <c r="AE310" s="55">
        <v>10</v>
      </c>
      <c r="AF310" s="51"/>
      <c r="AG310" s="50"/>
      <c r="AH310" s="50"/>
      <c r="AI310" s="49"/>
      <c r="AJ310" s="48"/>
      <c r="AK310" s="47"/>
      <c r="AL310" s="47"/>
      <c r="AM310" s="46"/>
      <c r="AN310" s="8"/>
      <c r="AO310" s="8"/>
    </row>
    <row r="311" spans="1:41" ht="17.25" customHeight="1" x14ac:dyDescent="0.25">
      <c r="A311" s="52" t="s">
        <v>9</v>
      </c>
      <c r="B311" s="317" t="s">
        <v>103</v>
      </c>
      <c r="C311" s="318"/>
      <c r="D311" s="78"/>
      <c r="E311" s="53">
        <v>2</v>
      </c>
      <c r="F311" s="49">
        <v>3</v>
      </c>
      <c r="G311" s="51">
        <f t="shared" si="22"/>
        <v>20</v>
      </c>
      <c r="H311" s="50">
        <f>L311+P311+T311+X311+AB311+AF311+AJ311</f>
        <v>10</v>
      </c>
      <c r="I311" s="50">
        <f>M311+Q311+U311+Y311+AC311+AG311+AK311</f>
        <v>10</v>
      </c>
      <c r="J311" s="50"/>
      <c r="K311" s="50"/>
      <c r="L311" s="52"/>
      <c r="M311" s="50"/>
      <c r="N311" s="50"/>
      <c r="O311" s="49"/>
      <c r="P311" s="51"/>
      <c r="Q311" s="50"/>
      <c r="R311" s="50"/>
      <c r="S311" s="49"/>
      <c r="T311" s="51"/>
      <c r="U311" s="50"/>
      <c r="V311" s="50"/>
      <c r="W311" s="49"/>
      <c r="X311" s="51"/>
      <c r="Y311" s="50"/>
      <c r="Z311" s="50"/>
      <c r="AA311" s="49"/>
      <c r="AB311" s="51">
        <v>10</v>
      </c>
      <c r="AC311" s="50">
        <v>10</v>
      </c>
      <c r="AD311" s="50"/>
      <c r="AE311" s="49"/>
      <c r="AF311" s="51"/>
      <c r="AG311" s="50"/>
      <c r="AH311" s="50"/>
      <c r="AI311" s="49"/>
      <c r="AJ311" s="48"/>
      <c r="AK311" s="47"/>
      <c r="AL311" s="47"/>
      <c r="AM311" s="46"/>
      <c r="AN311" s="8"/>
      <c r="AO311" s="8"/>
    </row>
    <row r="312" spans="1:41" ht="17.25" customHeight="1" x14ac:dyDescent="0.25">
      <c r="A312" s="52" t="s">
        <v>56</v>
      </c>
      <c r="B312" s="317" t="s">
        <v>102</v>
      </c>
      <c r="C312" s="318"/>
      <c r="D312" s="78">
        <v>1</v>
      </c>
      <c r="E312" s="53">
        <v>2</v>
      </c>
      <c r="F312" s="49">
        <v>4</v>
      </c>
      <c r="G312" s="51">
        <f t="shared" si="22"/>
        <v>30</v>
      </c>
      <c r="H312" s="50">
        <f>L312+P312+T312+X312+AB312+AF312+AJ312</f>
        <v>10</v>
      </c>
      <c r="I312" s="50">
        <f>M312+Q312+U312+Y312+AC312+AG312+AK312</f>
        <v>10</v>
      </c>
      <c r="J312" s="50">
        <f>N312+R312+V312+Z312+AD312+AH312+AL312</f>
        <v>10</v>
      </c>
      <c r="K312" s="50"/>
      <c r="L312" s="52"/>
      <c r="M312" s="50"/>
      <c r="N312" s="50"/>
      <c r="O312" s="49"/>
      <c r="P312" s="51"/>
      <c r="Q312" s="50"/>
      <c r="R312" s="50"/>
      <c r="S312" s="49"/>
      <c r="T312" s="51"/>
      <c r="U312" s="50"/>
      <c r="V312" s="50"/>
      <c r="W312" s="49"/>
      <c r="X312" s="51"/>
      <c r="Y312" s="50"/>
      <c r="Z312" s="50"/>
      <c r="AA312" s="49"/>
      <c r="AB312" s="157">
        <v>10</v>
      </c>
      <c r="AC312" s="50">
        <v>10</v>
      </c>
      <c r="AD312" s="50">
        <v>10</v>
      </c>
      <c r="AE312" s="49"/>
      <c r="AF312" s="51"/>
      <c r="AG312" s="50"/>
      <c r="AH312" s="50"/>
      <c r="AI312" s="49"/>
      <c r="AJ312" s="48"/>
      <c r="AK312" s="47"/>
      <c r="AL312" s="47"/>
      <c r="AM312" s="46"/>
      <c r="AN312" s="8"/>
      <c r="AO312" s="8"/>
    </row>
    <row r="313" spans="1:41" ht="17.25" customHeight="1" x14ac:dyDescent="0.25">
      <c r="A313" s="52" t="s">
        <v>54</v>
      </c>
      <c r="B313" s="317" t="s">
        <v>101</v>
      </c>
      <c r="C313" s="318"/>
      <c r="D313" s="79"/>
      <c r="E313" s="53">
        <v>1</v>
      </c>
      <c r="F313" s="49">
        <v>1</v>
      </c>
      <c r="G313" s="51">
        <f t="shared" si="22"/>
        <v>10</v>
      </c>
      <c r="H313" s="50"/>
      <c r="I313" s="50"/>
      <c r="J313" s="50"/>
      <c r="K313" s="84">
        <f>O313+S313+W313+AA313+AE313+AI313+AM313</f>
        <v>10</v>
      </c>
      <c r="L313" s="52"/>
      <c r="M313" s="50"/>
      <c r="N313" s="50"/>
      <c r="O313" s="49"/>
      <c r="P313" s="51"/>
      <c r="Q313" s="50"/>
      <c r="R313" s="50"/>
      <c r="S313" s="49"/>
      <c r="T313" s="51"/>
      <c r="U313" s="50"/>
      <c r="V313" s="50"/>
      <c r="W313" s="49"/>
      <c r="X313" s="51"/>
      <c r="Y313" s="50"/>
      <c r="Z313" s="50"/>
      <c r="AA313" s="49"/>
      <c r="AB313" s="51"/>
      <c r="AC313" s="50"/>
      <c r="AD313" s="50"/>
      <c r="AE313" s="55">
        <v>10</v>
      </c>
      <c r="AF313" s="51"/>
      <c r="AG313" s="50"/>
      <c r="AH313" s="50"/>
      <c r="AI313" s="49"/>
      <c r="AJ313" s="48"/>
      <c r="AK313" s="47"/>
      <c r="AL313" s="47"/>
      <c r="AM313" s="46"/>
      <c r="AN313" s="8"/>
      <c r="AO313" s="8"/>
    </row>
    <row r="314" spans="1:41" ht="17.25" customHeight="1" x14ac:dyDescent="0.25">
      <c r="A314" s="52" t="s">
        <v>52</v>
      </c>
      <c r="B314" s="317" t="s">
        <v>100</v>
      </c>
      <c r="C314" s="318"/>
      <c r="D314" s="78"/>
      <c r="E314" s="53">
        <v>2</v>
      </c>
      <c r="F314" s="49">
        <v>4</v>
      </c>
      <c r="G314" s="51">
        <f t="shared" si="22"/>
        <v>25</v>
      </c>
      <c r="H314" s="50">
        <f>L314+P314+T314+X314+AB314+AF314+AJ314</f>
        <v>10</v>
      </c>
      <c r="I314" s="50">
        <f>M314+Q314+U314+Y314+AC314+AG314+AK314</f>
        <v>15</v>
      </c>
      <c r="J314" s="50"/>
      <c r="K314" s="50"/>
      <c r="L314" s="52"/>
      <c r="M314" s="50"/>
      <c r="N314" s="50"/>
      <c r="O314" s="49"/>
      <c r="P314" s="51"/>
      <c r="Q314" s="50"/>
      <c r="R314" s="50"/>
      <c r="S314" s="49"/>
      <c r="T314" s="51"/>
      <c r="U314" s="50"/>
      <c r="V314" s="50"/>
      <c r="W314" s="49"/>
      <c r="X314" s="51"/>
      <c r="Y314" s="50"/>
      <c r="Z314" s="50"/>
      <c r="AA314" s="49"/>
      <c r="AB314" s="51">
        <v>10</v>
      </c>
      <c r="AC314" s="50">
        <v>15</v>
      </c>
      <c r="AD314" s="50"/>
      <c r="AE314" s="49"/>
      <c r="AF314" s="51"/>
      <c r="AG314" s="50"/>
      <c r="AH314" s="50"/>
      <c r="AI314" s="49"/>
      <c r="AJ314" s="48"/>
      <c r="AK314" s="47"/>
      <c r="AL314" s="47"/>
      <c r="AM314" s="46"/>
      <c r="AN314" s="8"/>
      <c r="AO314" s="8"/>
    </row>
    <row r="315" spans="1:41" ht="21" customHeight="1" thickBot="1" x14ac:dyDescent="0.3">
      <c r="A315" s="52" t="s">
        <v>50</v>
      </c>
      <c r="B315" s="255" t="s">
        <v>99</v>
      </c>
      <c r="C315" s="256"/>
      <c r="D315" s="78"/>
      <c r="E315" s="53">
        <v>2</v>
      </c>
      <c r="F315" s="49">
        <v>3</v>
      </c>
      <c r="G315" s="51">
        <f t="shared" si="22"/>
        <v>20</v>
      </c>
      <c r="H315" s="50">
        <f>L315+P315+T315+X315+AB315+AF315+AJ315</f>
        <v>10</v>
      </c>
      <c r="I315" s="50"/>
      <c r="J315" s="50">
        <v>10</v>
      </c>
      <c r="K315" s="50"/>
      <c r="L315" s="52"/>
      <c r="M315" s="50"/>
      <c r="N315" s="50"/>
      <c r="O315" s="49"/>
      <c r="P315" s="51"/>
      <c r="Q315" s="50"/>
      <c r="R315" s="50"/>
      <c r="S315" s="49"/>
      <c r="T315" s="51"/>
      <c r="U315" s="50"/>
      <c r="V315" s="50"/>
      <c r="W315" s="49"/>
      <c r="X315" s="51"/>
      <c r="Y315" s="50"/>
      <c r="Z315" s="50"/>
      <c r="AA315" s="49"/>
      <c r="AB315" s="51">
        <v>10</v>
      </c>
      <c r="AC315" s="50"/>
      <c r="AD315" s="50">
        <v>10</v>
      </c>
      <c r="AE315" s="49"/>
      <c r="AF315" s="51"/>
      <c r="AG315" s="50"/>
      <c r="AH315" s="50"/>
      <c r="AI315" s="49"/>
      <c r="AJ315" s="48"/>
      <c r="AK315" s="47"/>
      <c r="AL315" s="47"/>
      <c r="AM315" s="46"/>
      <c r="AN315" s="8"/>
      <c r="AO315" s="8"/>
    </row>
    <row r="316" spans="1:41" ht="13.95" customHeight="1" thickTop="1" x14ac:dyDescent="0.25">
      <c r="A316" s="45"/>
      <c r="B316" s="315" t="s">
        <v>48</v>
      </c>
      <c r="C316" s="316"/>
      <c r="D316" s="240">
        <f t="shared" ref="D316:AM316" si="23">SUM(D307:D315)</f>
        <v>1</v>
      </c>
      <c r="E316" s="242">
        <f t="shared" si="23"/>
        <v>15</v>
      </c>
      <c r="F316" s="247">
        <f t="shared" si="23"/>
        <v>25</v>
      </c>
      <c r="G316" s="249">
        <f t="shared" si="23"/>
        <v>175</v>
      </c>
      <c r="H316" s="249">
        <f t="shared" si="23"/>
        <v>60</v>
      </c>
      <c r="I316" s="249">
        <f t="shared" si="23"/>
        <v>75</v>
      </c>
      <c r="J316" s="249">
        <f t="shared" si="23"/>
        <v>20</v>
      </c>
      <c r="K316" s="249">
        <f t="shared" si="23"/>
        <v>20</v>
      </c>
      <c r="L316" s="44">
        <f t="shared" si="23"/>
        <v>0</v>
      </c>
      <c r="M316" s="44">
        <f t="shared" si="23"/>
        <v>0</v>
      </c>
      <c r="N316" s="44">
        <f t="shared" si="23"/>
        <v>0</v>
      </c>
      <c r="O316" s="44">
        <f t="shared" si="23"/>
        <v>0</v>
      </c>
      <c r="P316" s="44">
        <f t="shared" si="23"/>
        <v>0</v>
      </c>
      <c r="Q316" s="44">
        <f t="shared" si="23"/>
        <v>0</v>
      </c>
      <c r="R316" s="44">
        <f t="shared" si="23"/>
        <v>0</v>
      </c>
      <c r="S316" s="44">
        <f t="shared" si="23"/>
        <v>0</v>
      </c>
      <c r="T316" s="44">
        <f t="shared" si="23"/>
        <v>0</v>
      </c>
      <c r="U316" s="44">
        <f t="shared" si="23"/>
        <v>0</v>
      </c>
      <c r="V316" s="44">
        <f t="shared" si="23"/>
        <v>0</v>
      </c>
      <c r="W316" s="44">
        <f t="shared" si="23"/>
        <v>0</v>
      </c>
      <c r="X316" s="44">
        <f t="shared" si="23"/>
        <v>0</v>
      </c>
      <c r="Y316" s="44">
        <f t="shared" si="23"/>
        <v>0</v>
      </c>
      <c r="Z316" s="44">
        <f t="shared" si="23"/>
        <v>0</v>
      </c>
      <c r="AA316" s="44">
        <f t="shared" si="23"/>
        <v>0</v>
      </c>
      <c r="AB316" s="44">
        <f t="shared" si="23"/>
        <v>60</v>
      </c>
      <c r="AC316" s="44">
        <f t="shared" si="23"/>
        <v>75</v>
      </c>
      <c r="AD316" s="44">
        <f t="shared" si="23"/>
        <v>20</v>
      </c>
      <c r="AE316" s="44">
        <f t="shared" si="23"/>
        <v>20</v>
      </c>
      <c r="AF316" s="44">
        <f t="shared" si="23"/>
        <v>0</v>
      </c>
      <c r="AG316" s="44">
        <f t="shared" si="23"/>
        <v>0</v>
      </c>
      <c r="AH316" s="44">
        <f t="shared" si="23"/>
        <v>0</v>
      </c>
      <c r="AI316" s="44">
        <f t="shared" si="23"/>
        <v>0</v>
      </c>
      <c r="AJ316" s="41">
        <f t="shared" si="23"/>
        <v>0</v>
      </c>
      <c r="AK316" s="40">
        <f t="shared" si="23"/>
        <v>0</v>
      </c>
      <c r="AL316" s="40">
        <f t="shared" si="23"/>
        <v>0</v>
      </c>
      <c r="AM316" s="39">
        <f t="shared" si="23"/>
        <v>0</v>
      </c>
      <c r="AN316" s="8"/>
      <c r="AO316" s="8"/>
    </row>
    <row r="317" spans="1:41" ht="13.95" customHeight="1" thickBot="1" x14ac:dyDescent="0.3">
      <c r="A317" s="38"/>
      <c r="B317" s="238"/>
      <c r="C317" s="239"/>
      <c r="D317" s="241"/>
      <c r="E317" s="243"/>
      <c r="F317" s="248"/>
      <c r="G317" s="250"/>
      <c r="H317" s="250"/>
      <c r="I317" s="250"/>
      <c r="J317" s="250"/>
      <c r="K317" s="250"/>
      <c r="L317" s="244">
        <f>SUM(L316:O316)</f>
        <v>0</v>
      </c>
      <c r="M317" s="245"/>
      <c r="N317" s="245"/>
      <c r="O317" s="246"/>
      <c r="P317" s="244">
        <f>SUM(P316:S316)</f>
        <v>0</v>
      </c>
      <c r="Q317" s="245"/>
      <c r="R317" s="245"/>
      <c r="S317" s="246"/>
      <c r="T317" s="244">
        <f>SUM(T316:W316)</f>
        <v>0</v>
      </c>
      <c r="U317" s="245"/>
      <c r="V317" s="245"/>
      <c r="W317" s="246"/>
      <c r="X317" s="244">
        <f>SUM(X316:AA316)</f>
        <v>0</v>
      </c>
      <c r="Y317" s="245"/>
      <c r="Z317" s="245"/>
      <c r="AA317" s="246"/>
      <c r="AB317" s="244">
        <f>SUM(AB316:AE316)</f>
        <v>175</v>
      </c>
      <c r="AC317" s="245"/>
      <c r="AD317" s="245"/>
      <c r="AE317" s="246"/>
      <c r="AF317" s="244">
        <f>SUM(AF316:AI316)</f>
        <v>0</v>
      </c>
      <c r="AG317" s="245"/>
      <c r="AH317" s="245"/>
      <c r="AI317" s="246"/>
      <c r="AJ317" s="159">
        <f>SUM(AJ316:AM316)</f>
        <v>0</v>
      </c>
      <c r="AK317" s="160"/>
      <c r="AL317" s="160"/>
      <c r="AM317" s="161"/>
      <c r="AN317" s="8"/>
      <c r="AO317" s="8"/>
    </row>
    <row r="318" spans="1:41" x14ac:dyDescent="0.25">
      <c r="A318" s="219" t="s">
        <v>47</v>
      </c>
      <c r="B318" s="220"/>
      <c r="C318" s="221"/>
      <c r="D318" s="222" t="s">
        <v>46</v>
      </c>
      <c r="E318" s="225" t="s">
        <v>45</v>
      </c>
      <c r="F318" s="185" t="s">
        <v>27</v>
      </c>
      <c r="G318" s="227" t="s">
        <v>44</v>
      </c>
      <c r="H318" s="229" t="s">
        <v>35</v>
      </c>
      <c r="I318" s="229" t="s">
        <v>34</v>
      </c>
      <c r="J318" s="229" t="s">
        <v>11</v>
      </c>
      <c r="K318" s="253" t="s">
        <v>43</v>
      </c>
      <c r="L318" s="215" t="s">
        <v>42</v>
      </c>
      <c r="M318" s="216"/>
      <c r="N318" s="216"/>
      <c r="O318" s="217"/>
      <c r="P318" s="215" t="s">
        <v>41</v>
      </c>
      <c r="Q318" s="216"/>
      <c r="R318" s="216"/>
      <c r="S318" s="217"/>
      <c r="T318" s="215" t="s">
        <v>40</v>
      </c>
      <c r="U318" s="216"/>
      <c r="V318" s="216"/>
      <c r="W318" s="217"/>
      <c r="X318" s="215" t="s">
        <v>39</v>
      </c>
      <c r="Y318" s="216"/>
      <c r="Z318" s="216"/>
      <c r="AA318" s="217"/>
      <c r="AB318" s="215" t="s">
        <v>38</v>
      </c>
      <c r="AC318" s="216"/>
      <c r="AD318" s="216"/>
      <c r="AE318" s="217"/>
      <c r="AF318" s="218" t="s">
        <v>37</v>
      </c>
      <c r="AG318" s="210"/>
      <c r="AH318" s="210"/>
      <c r="AI318" s="211"/>
      <c r="AJ318" s="231" t="s">
        <v>36</v>
      </c>
      <c r="AK318" s="232"/>
      <c r="AL318" s="232"/>
      <c r="AM318" s="233"/>
      <c r="AN318" s="8"/>
      <c r="AO318" s="8"/>
    </row>
    <row r="319" spans="1:41" x14ac:dyDescent="0.25">
      <c r="A319" s="219"/>
      <c r="B319" s="220"/>
      <c r="C319" s="221"/>
      <c r="D319" s="223"/>
      <c r="E319" s="225"/>
      <c r="F319" s="226"/>
      <c r="G319" s="227"/>
      <c r="H319" s="229"/>
      <c r="I319" s="229"/>
      <c r="J319" s="229"/>
      <c r="K319" s="253"/>
      <c r="L319" s="187" t="s">
        <v>35</v>
      </c>
      <c r="M319" s="181" t="s">
        <v>34</v>
      </c>
      <c r="N319" s="183" t="s">
        <v>33</v>
      </c>
      <c r="O319" s="185" t="s">
        <v>32</v>
      </c>
      <c r="P319" s="187" t="s">
        <v>35</v>
      </c>
      <c r="Q319" s="181" t="s">
        <v>34</v>
      </c>
      <c r="R319" s="183" t="s">
        <v>33</v>
      </c>
      <c r="S319" s="185" t="s">
        <v>32</v>
      </c>
      <c r="T319" s="187" t="s">
        <v>35</v>
      </c>
      <c r="U319" s="181" t="s">
        <v>34</v>
      </c>
      <c r="V319" s="183" t="s">
        <v>33</v>
      </c>
      <c r="W319" s="185" t="s">
        <v>32</v>
      </c>
      <c r="X319" s="187" t="s">
        <v>35</v>
      </c>
      <c r="Y319" s="181" t="s">
        <v>34</v>
      </c>
      <c r="Z319" s="183" t="s">
        <v>33</v>
      </c>
      <c r="AA319" s="185" t="s">
        <v>32</v>
      </c>
      <c r="AB319" s="187" t="s">
        <v>35</v>
      </c>
      <c r="AC319" s="181" t="s">
        <v>34</v>
      </c>
      <c r="AD319" s="183" t="s">
        <v>33</v>
      </c>
      <c r="AE319" s="185" t="s">
        <v>32</v>
      </c>
      <c r="AF319" s="187" t="s">
        <v>35</v>
      </c>
      <c r="AG319" s="181" t="s">
        <v>34</v>
      </c>
      <c r="AH319" s="183" t="s">
        <v>33</v>
      </c>
      <c r="AI319" s="185" t="s">
        <v>32</v>
      </c>
      <c r="AJ319" s="196" t="s">
        <v>35</v>
      </c>
      <c r="AK319" s="179" t="s">
        <v>34</v>
      </c>
      <c r="AL319" s="234" t="s">
        <v>33</v>
      </c>
      <c r="AM319" s="192" t="s">
        <v>32</v>
      </c>
      <c r="AN319" s="8"/>
      <c r="AO319" s="8"/>
    </row>
    <row r="320" spans="1:41" ht="13.8" thickBot="1" x14ac:dyDescent="0.3">
      <c r="A320" s="219"/>
      <c r="B320" s="220"/>
      <c r="C320" s="221"/>
      <c r="D320" s="224"/>
      <c r="E320" s="184"/>
      <c r="F320" s="186"/>
      <c r="G320" s="228"/>
      <c r="H320" s="230"/>
      <c r="I320" s="230"/>
      <c r="J320" s="230"/>
      <c r="K320" s="254"/>
      <c r="L320" s="188"/>
      <c r="M320" s="182"/>
      <c r="N320" s="184"/>
      <c r="O320" s="186"/>
      <c r="P320" s="188"/>
      <c r="Q320" s="182"/>
      <c r="R320" s="184"/>
      <c r="S320" s="186"/>
      <c r="T320" s="188"/>
      <c r="U320" s="182"/>
      <c r="V320" s="184"/>
      <c r="W320" s="186"/>
      <c r="X320" s="188"/>
      <c r="Y320" s="182"/>
      <c r="Z320" s="184"/>
      <c r="AA320" s="186"/>
      <c r="AB320" s="188"/>
      <c r="AC320" s="182"/>
      <c r="AD320" s="184"/>
      <c r="AE320" s="186"/>
      <c r="AF320" s="188"/>
      <c r="AG320" s="182"/>
      <c r="AH320" s="184"/>
      <c r="AI320" s="186"/>
      <c r="AJ320" s="197"/>
      <c r="AK320" s="180"/>
      <c r="AL320" s="235"/>
      <c r="AM320" s="193"/>
      <c r="AN320" s="8"/>
      <c r="AO320" s="8"/>
    </row>
    <row r="321" spans="1:41" ht="12.75" customHeight="1" x14ac:dyDescent="0.25">
      <c r="A321" s="219"/>
      <c r="B321" s="220"/>
      <c r="C321" s="221"/>
      <c r="D321" s="194">
        <f t="shared" ref="D321:K321" si="24">SUM(D64+D115+D316+D178)</f>
        <v>14</v>
      </c>
      <c r="E321" s="312">
        <f t="shared" si="24"/>
        <v>71</v>
      </c>
      <c r="F321" s="312">
        <f t="shared" si="24"/>
        <v>180</v>
      </c>
      <c r="G321" s="312">
        <f t="shared" si="24"/>
        <v>1080</v>
      </c>
      <c r="H321" s="312">
        <f t="shared" si="24"/>
        <v>365</v>
      </c>
      <c r="I321" s="312">
        <f t="shared" si="24"/>
        <v>345</v>
      </c>
      <c r="J321" s="312">
        <f t="shared" si="24"/>
        <v>245</v>
      </c>
      <c r="K321" s="322">
        <f t="shared" si="24"/>
        <v>125</v>
      </c>
      <c r="L321" s="77">
        <f t="shared" ref="L321:AM321" si="25">SUM(L64+L178+L316+L115)</f>
        <v>90</v>
      </c>
      <c r="M321" s="83">
        <f t="shared" si="25"/>
        <v>100</v>
      </c>
      <c r="N321" s="83">
        <f t="shared" si="25"/>
        <v>20</v>
      </c>
      <c r="O321" s="82">
        <f t="shared" si="25"/>
        <v>0</v>
      </c>
      <c r="P321" s="77">
        <f t="shared" si="25"/>
        <v>105</v>
      </c>
      <c r="Q321" s="83">
        <f t="shared" si="25"/>
        <v>90</v>
      </c>
      <c r="R321" s="83">
        <f t="shared" si="25"/>
        <v>20</v>
      </c>
      <c r="S321" s="82">
        <f t="shared" si="25"/>
        <v>10</v>
      </c>
      <c r="T321" s="77">
        <f t="shared" si="25"/>
        <v>65</v>
      </c>
      <c r="U321" s="83">
        <f t="shared" si="25"/>
        <v>30</v>
      </c>
      <c r="V321" s="83">
        <f t="shared" si="25"/>
        <v>77</v>
      </c>
      <c r="W321" s="82">
        <f t="shared" si="25"/>
        <v>35</v>
      </c>
      <c r="X321" s="77">
        <f t="shared" si="25"/>
        <v>45</v>
      </c>
      <c r="Y321" s="83">
        <f t="shared" si="25"/>
        <v>50</v>
      </c>
      <c r="Z321" s="83">
        <f t="shared" si="25"/>
        <v>88</v>
      </c>
      <c r="AA321" s="82">
        <f t="shared" si="25"/>
        <v>25</v>
      </c>
      <c r="AB321" s="77">
        <f t="shared" si="25"/>
        <v>60</v>
      </c>
      <c r="AC321" s="83">
        <f t="shared" si="25"/>
        <v>75</v>
      </c>
      <c r="AD321" s="83">
        <f t="shared" si="25"/>
        <v>40</v>
      </c>
      <c r="AE321" s="82">
        <f t="shared" si="25"/>
        <v>45</v>
      </c>
      <c r="AF321" s="77">
        <f t="shared" si="25"/>
        <v>0</v>
      </c>
      <c r="AG321" s="83">
        <f t="shared" si="25"/>
        <v>0</v>
      </c>
      <c r="AH321" s="83">
        <f t="shared" si="25"/>
        <v>0</v>
      </c>
      <c r="AI321" s="82">
        <f t="shared" si="25"/>
        <v>10</v>
      </c>
      <c r="AJ321" s="76">
        <f t="shared" si="25"/>
        <v>0</v>
      </c>
      <c r="AK321" s="81">
        <f t="shared" si="25"/>
        <v>0</v>
      </c>
      <c r="AL321" s="81">
        <f t="shared" si="25"/>
        <v>0</v>
      </c>
      <c r="AM321" s="80">
        <f t="shared" si="25"/>
        <v>0</v>
      </c>
      <c r="AN321" s="8"/>
      <c r="AO321" s="8" t="s">
        <v>31</v>
      </c>
    </row>
    <row r="322" spans="1:41" ht="13.5" customHeight="1" thickBot="1" x14ac:dyDescent="0.3">
      <c r="A322" s="219"/>
      <c r="B322" s="220"/>
      <c r="C322" s="221"/>
      <c r="D322" s="195"/>
      <c r="E322" s="313"/>
      <c r="F322" s="313"/>
      <c r="G322" s="313"/>
      <c r="H322" s="313"/>
      <c r="I322" s="313"/>
      <c r="J322" s="313"/>
      <c r="K322" s="323"/>
      <c r="L322" s="198">
        <f>SUM(L321:O321)</f>
        <v>210</v>
      </c>
      <c r="M322" s="199"/>
      <c r="N322" s="199"/>
      <c r="O322" s="199"/>
      <c r="P322" s="198">
        <f>SUM(P321:S321)</f>
        <v>225</v>
      </c>
      <c r="Q322" s="199"/>
      <c r="R322" s="199"/>
      <c r="S322" s="199"/>
      <c r="T322" s="198">
        <f>SUM(T321:W321)</f>
        <v>207</v>
      </c>
      <c r="U322" s="199"/>
      <c r="V322" s="199"/>
      <c r="W322" s="199"/>
      <c r="X322" s="198">
        <f>SUM(X321:AA321)</f>
        <v>208</v>
      </c>
      <c r="Y322" s="199"/>
      <c r="Z322" s="199"/>
      <c r="AA322" s="199"/>
      <c r="AB322" s="198">
        <f>SUM(AB321:AE321)</f>
        <v>220</v>
      </c>
      <c r="AC322" s="199"/>
      <c r="AD322" s="199"/>
      <c r="AE322" s="199"/>
      <c r="AF322" s="198">
        <f>SUM(AF321:AI321)</f>
        <v>10</v>
      </c>
      <c r="AG322" s="199"/>
      <c r="AH322" s="199"/>
      <c r="AI322" s="199"/>
      <c r="AJ322" s="189">
        <f>SUM(AJ321:AM321)</f>
        <v>0</v>
      </c>
      <c r="AK322" s="190"/>
      <c r="AL322" s="190"/>
      <c r="AM322" s="191"/>
      <c r="AN322" s="8"/>
      <c r="AO322" s="8">
        <f>SUM(L322:AM322)</f>
        <v>1080</v>
      </c>
    </row>
    <row r="323" spans="1:41" ht="13.8" thickBot="1" x14ac:dyDescent="0.3">
      <c r="A323" s="219"/>
      <c r="B323" s="220"/>
      <c r="C323" s="221"/>
      <c r="D323" s="200" t="s">
        <v>30</v>
      </c>
      <c r="E323" s="201"/>
      <c r="F323" s="202"/>
      <c r="G323" s="209" t="s">
        <v>29</v>
      </c>
      <c r="H323" s="210"/>
      <c r="I323" s="210"/>
      <c r="J323" s="210"/>
      <c r="K323" s="211"/>
      <c r="L323" s="319">
        <f>0+L185</f>
        <v>4</v>
      </c>
      <c r="M323" s="320"/>
      <c r="N323" s="320"/>
      <c r="O323" s="321"/>
      <c r="P323" s="319">
        <f>0+P185</f>
        <v>4</v>
      </c>
      <c r="Q323" s="320"/>
      <c r="R323" s="320"/>
      <c r="S323" s="321"/>
      <c r="T323" s="319">
        <f>0+T185</f>
        <v>3</v>
      </c>
      <c r="U323" s="320"/>
      <c r="V323" s="320"/>
      <c r="W323" s="321"/>
      <c r="X323" s="319">
        <f>0+X185</f>
        <v>2</v>
      </c>
      <c r="Y323" s="320"/>
      <c r="Z323" s="320"/>
      <c r="AA323" s="321"/>
      <c r="AB323" s="319">
        <v>1</v>
      </c>
      <c r="AC323" s="320"/>
      <c r="AD323" s="320"/>
      <c r="AE323" s="321"/>
      <c r="AF323" s="319">
        <f>0+AF185</f>
        <v>0</v>
      </c>
      <c r="AG323" s="320"/>
      <c r="AH323" s="320"/>
      <c r="AI323" s="321"/>
      <c r="AJ323" s="212"/>
      <c r="AK323" s="213"/>
      <c r="AL323" s="213"/>
      <c r="AM323" s="214"/>
      <c r="AN323" s="8"/>
      <c r="AO323" s="8">
        <f>SUM(L323:AM323)</f>
        <v>14</v>
      </c>
    </row>
    <row r="324" spans="1:41" ht="13.8" thickBot="1" x14ac:dyDescent="0.3">
      <c r="A324" s="219"/>
      <c r="B324" s="220"/>
      <c r="C324" s="221"/>
      <c r="D324" s="203"/>
      <c r="E324" s="204"/>
      <c r="F324" s="205"/>
      <c r="G324" s="175" t="s">
        <v>28</v>
      </c>
      <c r="H324" s="176"/>
      <c r="I324" s="176"/>
      <c r="J324" s="176"/>
      <c r="K324" s="177"/>
      <c r="L324" s="319">
        <f>0+L186</f>
        <v>9</v>
      </c>
      <c r="M324" s="320"/>
      <c r="N324" s="320"/>
      <c r="O324" s="321"/>
      <c r="P324" s="319">
        <f>0+P186</f>
        <v>14</v>
      </c>
      <c r="Q324" s="320"/>
      <c r="R324" s="320"/>
      <c r="S324" s="321"/>
      <c r="T324" s="319">
        <f>0+T186</f>
        <v>15</v>
      </c>
      <c r="U324" s="320"/>
      <c r="V324" s="320"/>
      <c r="W324" s="321"/>
      <c r="X324" s="319">
        <f>0+X186</f>
        <v>15</v>
      </c>
      <c r="Y324" s="320"/>
      <c r="Z324" s="320"/>
      <c r="AA324" s="321"/>
      <c r="AB324" s="319">
        <v>18</v>
      </c>
      <c r="AC324" s="320"/>
      <c r="AD324" s="320"/>
      <c r="AE324" s="321"/>
      <c r="AF324" s="319">
        <f>0+AF186</f>
        <v>2</v>
      </c>
      <c r="AG324" s="320"/>
      <c r="AH324" s="320"/>
      <c r="AI324" s="321"/>
      <c r="AJ324" s="172"/>
      <c r="AK324" s="173"/>
      <c r="AL324" s="173"/>
      <c r="AM324" s="174"/>
      <c r="AN324" s="8"/>
      <c r="AO324" s="8">
        <f>SUM(L324:AM324)</f>
        <v>73</v>
      </c>
    </row>
    <row r="325" spans="1:41" ht="13.8" thickBot="1" x14ac:dyDescent="0.3">
      <c r="A325" s="219"/>
      <c r="B325" s="220"/>
      <c r="C325" s="221"/>
      <c r="D325" s="206"/>
      <c r="E325" s="207"/>
      <c r="F325" s="208"/>
      <c r="G325" s="175" t="s">
        <v>27</v>
      </c>
      <c r="H325" s="176"/>
      <c r="I325" s="176"/>
      <c r="J325" s="176"/>
      <c r="K325" s="177"/>
      <c r="L325" s="319">
        <f>0+L187</f>
        <v>30</v>
      </c>
      <c r="M325" s="320"/>
      <c r="N325" s="320"/>
      <c r="O325" s="321"/>
      <c r="P325" s="319">
        <f>0+P187</f>
        <v>30</v>
      </c>
      <c r="Q325" s="320"/>
      <c r="R325" s="320"/>
      <c r="S325" s="321"/>
      <c r="T325" s="319">
        <f>0+T187</f>
        <v>30</v>
      </c>
      <c r="U325" s="320"/>
      <c r="V325" s="320"/>
      <c r="W325" s="321"/>
      <c r="X325" s="319">
        <f>0+X187</f>
        <v>30</v>
      </c>
      <c r="Y325" s="320"/>
      <c r="Z325" s="320"/>
      <c r="AA325" s="321"/>
      <c r="AB325" s="319">
        <f>25+AB187</f>
        <v>30</v>
      </c>
      <c r="AC325" s="320"/>
      <c r="AD325" s="320"/>
      <c r="AE325" s="321"/>
      <c r="AF325" s="319">
        <f>0+AF187</f>
        <v>30</v>
      </c>
      <c r="AG325" s="320"/>
      <c r="AH325" s="320"/>
      <c r="AI325" s="321"/>
      <c r="AJ325" s="178"/>
      <c r="AK325" s="178"/>
      <c r="AL325" s="178"/>
      <c r="AM325" s="178"/>
      <c r="AN325" s="8"/>
      <c r="AO325" s="8">
        <f>SUM(L325:AM325)</f>
        <v>180</v>
      </c>
    </row>
    <row r="326" spans="1:41" x14ac:dyDescent="0.25">
      <c r="A326" s="35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4"/>
      <c r="V326" s="31"/>
      <c r="W326" s="31"/>
      <c r="X326" s="31"/>
      <c r="Y326" s="31"/>
      <c r="Z326" s="34"/>
      <c r="AA326" s="33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0"/>
      <c r="AN326" s="8"/>
      <c r="AO326" s="8"/>
    </row>
    <row r="327" spans="1:41" ht="13.8" x14ac:dyDescent="0.25">
      <c r="A327" s="29" t="s">
        <v>26</v>
      </c>
      <c r="B327" s="10"/>
      <c r="C327" s="10"/>
      <c r="D327" s="10"/>
      <c r="E327" s="10"/>
      <c r="F327" s="10"/>
      <c r="G327" s="1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7"/>
      <c r="AB327" s="13"/>
      <c r="AC327" s="8" t="s">
        <v>25</v>
      </c>
      <c r="AD327" s="8"/>
      <c r="AE327" s="8"/>
      <c r="AF327" s="8"/>
      <c r="AG327" s="8"/>
      <c r="AH327" s="8"/>
      <c r="AI327" s="8"/>
      <c r="AJ327" s="8"/>
      <c r="AK327" s="8"/>
      <c r="AL327" s="8"/>
      <c r="AM327" s="7"/>
      <c r="AN327" s="8"/>
      <c r="AO327" s="8"/>
    </row>
    <row r="328" spans="1:41" ht="15" customHeight="1" x14ac:dyDescent="0.25">
      <c r="A328" s="17" t="s">
        <v>24</v>
      </c>
      <c r="B328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328" s="165"/>
      <c r="D328" s="165"/>
      <c r="E328" s="165"/>
      <c r="F328" s="165"/>
      <c r="G328" s="165"/>
      <c r="H328" s="165"/>
      <c r="I328" s="165"/>
      <c r="J328" s="165"/>
      <c r="K328" s="165"/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6"/>
      <c r="AB328" s="28"/>
      <c r="AC328" s="27" t="s">
        <v>23</v>
      </c>
      <c r="AD328" s="10"/>
      <c r="AE328" s="10"/>
      <c r="AF328" s="8"/>
      <c r="AG328" s="8"/>
      <c r="AH328" s="8"/>
      <c r="AI328" s="8"/>
      <c r="AJ328" s="8"/>
      <c r="AK328" s="26"/>
      <c r="AL328" s="26"/>
      <c r="AM328" s="25"/>
      <c r="AN328" s="8"/>
      <c r="AO328" s="8"/>
    </row>
    <row r="329" spans="1:41" ht="31.8" customHeight="1" x14ac:dyDescent="0.25">
      <c r="A329" s="17"/>
      <c r="B329" s="165"/>
      <c r="C329" s="165"/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6"/>
      <c r="AB329" s="13"/>
      <c r="AC329" s="11" t="s">
        <v>22</v>
      </c>
      <c r="AD329" s="11"/>
      <c r="AE329" s="11"/>
      <c r="AF329" s="11"/>
      <c r="AG329" s="24"/>
      <c r="AH329" s="8"/>
      <c r="AI329" s="8"/>
      <c r="AJ329" s="24"/>
      <c r="AK329" s="24"/>
      <c r="AL329" s="24"/>
      <c r="AM329" s="7"/>
      <c r="AN329" s="8"/>
      <c r="AO329" s="8"/>
    </row>
    <row r="330" spans="1:41" ht="15" x14ac:dyDescent="0.25">
      <c r="A330" s="17" t="s">
        <v>21</v>
      </c>
      <c r="B330" s="23" t="s">
        <v>20</v>
      </c>
      <c r="C330" s="14"/>
      <c r="D330" s="8"/>
      <c r="E330" s="8"/>
      <c r="F330" s="8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0"/>
      <c r="R330" s="10"/>
      <c r="S330" s="10"/>
      <c r="T330" s="10"/>
      <c r="U330" s="10"/>
      <c r="V330" s="10"/>
      <c r="W330" s="10"/>
      <c r="X330" s="8"/>
      <c r="Y330" s="8"/>
      <c r="Z330" s="8"/>
      <c r="AA330" s="7"/>
      <c r="AB330" s="13"/>
      <c r="AC330" s="11" t="s">
        <v>19</v>
      </c>
      <c r="AD330" s="11" t="s">
        <v>18</v>
      </c>
      <c r="AE330" s="10"/>
      <c r="AF330" s="10"/>
      <c r="AG330" s="8"/>
      <c r="AH330" s="8"/>
      <c r="AI330" s="8"/>
      <c r="AJ330" s="8"/>
      <c r="AK330" s="8"/>
      <c r="AL330" s="8"/>
      <c r="AM330" s="22"/>
      <c r="AN330" s="8"/>
      <c r="AO330" s="8"/>
    </row>
    <row r="331" spans="1:41" ht="15" x14ac:dyDescent="0.25">
      <c r="A331" s="17" t="s">
        <v>17</v>
      </c>
      <c r="B331" s="14" t="s">
        <v>16</v>
      </c>
      <c r="C331" s="14"/>
      <c r="D331" s="14"/>
      <c r="E331" s="14"/>
      <c r="F331" s="14"/>
      <c r="G331" s="14"/>
      <c r="H331" s="21"/>
      <c r="I331" s="21"/>
      <c r="J331" s="21"/>
      <c r="K331" s="21"/>
      <c r="L331" s="21"/>
      <c r="M331" s="21"/>
      <c r="N331" s="21"/>
      <c r="O331" s="21"/>
      <c r="P331" s="21"/>
      <c r="Q331" s="20"/>
      <c r="R331" s="20"/>
      <c r="S331" s="20"/>
      <c r="T331" s="20"/>
      <c r="U331" s="20"/>
      <c r="V331" s="20"/>
      <c r="W331" s="20"/>
      <c r="X331" s="8"/>
      <c r="Y331" s="8"/>
      <c r="Z331" s="8"/>
      <c r="AA331" s="7"/>
      <c r="AB331" s="13"/>
      <c r="AC331" s="11" t="s">
        <v>15</v>
      </c>
      <c r="AD331" s="11" t="s">
        <v>14</v>
      </c>
      <c r="AE331" s="20"/>
      <c r="AF331" s="20"/>
      <c r="AG331" s="8"/>
      <c r="AH331" s="8"/>
      <c r="AI331" s="8"/>
      <c r="AJ331" s="8"/>
      <c r="AK331" s="8"/>
      <c r="AL331" s="8"/>
      <c r="AM331" s="7"/>
      <c r="AN331" s="8"/>
      <c r="AO331" s="8"/>
    </row>
    <row r="332" spans="1:41" ht="15" x14ac:dyDescent="0.25">
      <c r="A332" s="17" t="s">
        <v>13</v>
      </c>
      <c r="B332" s="14" t="s">
        <v>12</v>
      </c>
      <c r="C332" s="14"/>
      <c r="D332" s="14"/>
      <c r="E332" s="14"/>
      <c r="F332" s="14"/>
      <c r="G332" s="14"/>
      <c r="H332" s="14"/>
      <c r="I332" s="14"/>
      <c r="J332" s="14"/>
      <c r="K332" s="19"/>
      <c r="L332" s="14"/>
      <c r="M332" s="14"/>
      <c r="N332" s="14"/>
      <c r="O332" s="14"/>
      <c r="P332" s="14"/>
      <c r="Q332" s="10"/>
      <c r="R332" s="10"/>
      <c r="S332" s="10"/>
      <c r="T332" s="10"/>
      <c r="U332" s="10"/>
      <c r="V332" s="10"/>
      <c r="W332" s="10"/>
      <c r="X332" s="8"/>
      <c r="Y332" s="8"/>
      <c r="Z332" s="8"/>
      <c r="AA332" s="7"/>
      <c r="AB332" s="13"/>
      <c r="AC332" s="11" t="s">
        <v>11</v>
      </c>
      <c r="AD332" s="18" t="s">
        <v>10</v>
      </c>
      <c r="AE332" s="10"/>
      <c r="AF332" s="10"/>
      <c r="AG332" s="8"/>
      <c r="AH332" s="8"/>
      <c r="AI332" s="8"/>
      <c r="AJ332" s="8"/>
      <c r="AK332" s="8"/>
      <c r="AL332" s="8"/>
      <c r="AM332" s="7"/>
      <c r="AN332" s="8"/>
      <c r="AO332" s="8"/>
    </row>
    <row r="333" spans="1:41" ht="15.75" customHeight="1" x14ac:dyDescent="0.25">
      <c r="A333" s="17" t="s">
        <v>9</v>
      </c>
      <c r="B333" s="167" t="s">
        <v>217</v>
      </c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  <c r="W333" s="167"/>
      <c r="X333" s="167"/>
      <c r="Y333" s="167"/>
      <c r="Z333" s="167"/>
      <c r="AA333" s="168"/>
      <c r="AB333" s="13"/>
      <c r="AC333" s="11" t="s">
        <v>8</v>
      </c>
      <c r="AD333" s="11" t="s">
        <v>7</v>
      </c>
      <c r="AE333" s="10"/>
      <c r="AF333" s="10"/>
      <c r="AG333" s="8"/>
      <c r="AH333" s="8"/>
      <c r="AI333" s="8"/>
      <c r="AJ333" s="8"/>
      <c r="AK333" s="8"/>
      <c r="AL333" s="8"/>
      <c r="AM333" s="7"/>
      <c r="AN333" s="8"/>
      <c r="AO333" s="8"/>
    </row>
    <row r="334" spans="1:41" ht="15" x14ac:dyDescent="0.25">
      <c r="A334" s="15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  <c r="W334" s="167"/>
      <c r="X334" s="167"/>
      <c r="Y334" s="167"/>
      <c r="Z334" s="167"/>
      <c r="AA334" s="168"/>
      <c r="AB334" s="13"/>
      <c r="AC334" s="11" t="s">
        <v>6</v>
      </c>
      <c r="AD334" s="11" t="s">
        <v>5</v>
      </c>
      <c r="AE334" s="10"/>
      <c r="AF334" s="10"/>
      <c r="AG334" s="8"/>
      <c r="AH334" s="8"/>
      <c r="AI334" s="8"/>
      <c r="AJ334" s="8"/>
      <c r="AK334" s="8"/>
      <c r="AL334" s="8"/>
      <c r="AM334" s="7"/>
      <c r="AN334" s="8"/>
      <c r="AO334" s="8"/>
    </row>
    <row r="335" spans="1:41" ht="15" x14ac:dyDescent="0.25">
      <c r="A335" s="15"/>
      <c r="B335" s="8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0"/>
      <c r="R335" s="10"/>
      <c r="S335" s="10"/>
      <c r="T335" s="10"/>
      <c r="U335" s="10"/>
      <c r="V335" s="10"/>
      <c r="W335" s="10"/>
      <c r="X335" s="8"/>
      <c r="Y335" s="8"/>
      <c r="Z335" s="8"/>
      <c r="AA335" s="7"/>
      <c r="AB335" s="13"/>
      <c r="AC335" s="16" t="s">
        <v>4</v>
      </c>
      <c r="AD335" s="11" t="s">
        <v>3</v>
      </c>
      <c r="AE335" s="10"/>
      <c r="AF335" s="10"/>
      <c r="AG335" s="8"/>
      <c r="AH335" s="8"/>
      <c r="AI335" s="8"/>
      <c r="AJ335" s="8"/>
      <c r="AK335" s="8"/>
      <c r="AL335" s="8"/>
      <c r="AM335" s="7"/>
      <c r="AN335" s="8"/>
      <c r="AO335" s="8"/>
    </row>
    <row r="336" spans="1:41" ht="15" x14ac:dyDescent="0.25">
      <c r="A336" s="15"/>
      <c r="B336" s="8"/>
      <c r="C336" s="8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0"/>
      <c r="R336" s="10"/>
      <c r="S336" s="10"/>
      <c r="T336" s="10"/>
      <c r="U336" s="10"/>
      <c r="V336" s="10"/>
      <c r="W336" s="10"/>
      <c r="X336" s="8"/>
      <c r="Y336" s="8"/>
      <c r="Z336" s="8"/>
      <c r="AA336" s="7"/>
      <c r="AB336" s="13"/>
      <c r="AC336" s="12"/>
      <c r="AD336" s="11" t="s">
        <v>2</v>
      </c>
      <c r="AE336" s="8"/>
      <c r="AF336" s="10"/>
      <c r="AG336" s="9"/>
      <c r="AH336" s="8" t="s">
        <v>1</v>
      </c>
      <c r="AI336" s="8"/>
      <c r="AJ336" s="8"/>
      <c r="AK336" s="8"/>
      <c r="AL336" s="8"/>
      <c r="AM336" s="7"/>
      <c r="AN336" s="8"/>
      <c r="AO336" s="8"/>
    </row>
    <row r="337" spans="1:41" ht="14.4" thickBot="1" x14ac:dyDescent="0.3">
      <c r="A337" s="6"/>
      <c r="B337" s="4"/>
      <c r="C337" s="4"/>
      <c r="D337" s="4"/>
      <c r="E337" s="5"/>
      <c r="F337" s="5"/>
      <c r="G337" s="5"/>
      <c r="H337" s="5"/>
      <c r="I337" s="5"/>
      <c r="J337" s="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3"/>
      <c r="V337" s="3"/>
      <c r="W337" s="3"/>
      <c r="X337" s="3"/>
      <c r="Y337" s="3"/>
      <c r="Z337" s="3"/>
      <c r="AA337" s="2"/>
      <c r="AB337" s="169" t="s">
        <v>98</v>
      </c>
      <c r="AC337" s="170"/>
      <c r="AD337" s="170"/>
      <c r="AE337" s="170"/>
      <c r="AF337" s="170"/>
      <c r="AG337" s="170"/>
      <c r="AH337" s="170"/>
      <c r="AI337" s="170"/>
      <c r="AJ337" s="170"/>
      <c r="AK337" s="170"/>
      <c r="AL337" s="170"/>
      <c r="AM337" s="171"/>
      <c r="AN337" s="8"/>
      <c r="AO337" s="8"/>
    </row>
    <row r="338" spans="1:41" ht="15" x14ac:dyDescent="0.25">
      <c r="A338" s="263"/>
      <c r="B338" s="264"/>
      <c r="C338" s="265"/>
      <c r="D338" s="266" t="s">
        <v>85</v>
      </c>
      <c r="E338" s="267"/>
      <c r="F338" s="267"/>
      <c r="G338" s="267"/>
      <c r="H338" s="267"/>
      <c r="I338" s="267"/>
      <c r="J338" s="267"/>
      <c r="K338" s="267"/>
      <c r="L338" s="267"/>
      <c r="M338" s="267"/>
      <c r="N338" s="267"/>
      <c r="O338" s="267"/>
      <c r="P338" s="267"/>
      <c r="Q338" s="267"/>
      <c r="R338" s="267"/>
      <c r="S338" s="267"/>
      <c r="T338" s="267"/>
      <c r="U338" s="267"/>
      <c r="V338" s="267"/>
      <c r="W338" s="267"/>
      <c r="X338" s="268"/>
      <c r="Y338" s="268"/>
      <c r="Z338" s="268"/>
      <c r="AA338" s="269"/>
      <c r="AB338" s="274"/>
      <c r="AC338" s="201"/>
      <c r="AD338" s="201"/>
      <c r="AE338" s="201"/>
      <c r="AF338" s="201"/>
      <c r="AG338" s="201"/>
      <c r="AH338" s="201"/>
      <c r="AI338" s="201"/>
      <c r="AJ338" s="201"/>
      <c r="AK338" s="201"/>
      <c r="AL338" s="201"/>
      <c r="AM338" s="275"/>
    </row>
    <row r="339" spans="1:41" ht="15" x14ac:dyDescent="0.25">
      <c r="A339" s="276" t="s">
        <v>84</v>
      </c>
      <c r="B339" s="204"/>
      <c r="C339" s="277"/>
      <c r="D339" s="270"/>
      <c r="E339" s="271"/>
      <c r="F339" s="271"/>
      <c r="G339" s="271"/>
      <c r="H339" s="271"/>
      <c r="I339" s="271"/>
      <c r="J339" s="271"/>
      <c r="K339" s="271"/>
      <c r="L339" s="271"/>
      <c r="M339" s="271"/>
      <c r="N339" s="271"/>
      <c r="O339" s="271"/>
      <c r="P339" s="271"/>
      <c r="Q339" s="271"/>
      <c r="R339" s="271"/>
      <c r="S339" s="271"/>
      <c r="T339" s="271"/>
      <c r="U339" s="271"/>
      <c r="V339" s="271"/>
      <c r="W339" s="271"/>
      <c r="X339" s="272"/>
      <c r="Y339" s="272"/>
      <c r="Z339" s="272"/>
      <c r="AA339" s="273"/>
      <c r="AB339" s="276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78"/>
    </row>
    <row r="340" spans="1:41" ht="34.799999999999997" x14ac:dyDescent="0.25">
      <c r="A340" s="276"/>
      <c r="B340" s="204"/>
      <c r="C340" s="277"/>
      <c r="D340" s="23" t="s">
        <v>83</v>
      </c>
      <c r="E340" s="75"/>
      <c r="F340" s="75"/>
      <c r="G340" s="75"/>
      <c r="H340" s="75"/>
      <c r="I340" s="71" t="str">
        <f>(D9)</f>
        <v>PROFIL PRAKTYCZNY</v>
      </c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8"/>
      <c r="Y340" s="8"/>
      <c r="Z340" s="8"/>
      <c r="AA340" s="8"/>
      <c r="AB340" s="276"/>
      <c r="AC340" s="204"/>
      <c r="AD340" s="204"/>
      <c r="AE340" s="204"/>
      <c r="AF340" s="204"/>
      <c r="AG340" s="204"/>
      <c r="AH340" s="204"/>
      <c r="AI340" s="204"/>
      <c r="AJ340" s="204"/>
      <c r="AK340" s="204"/>
      <c r="AL340" s="204"/>
      <c r="AM340" s="278"/>
    </row>
    <row r="341" spans="1:41" ht="15" x14ac:dyDescent="0.25">
      <c r="A341" s="276"/>
      <c r="B341" s="279"/>
      <c r="C341" s="280"/>
      <c r="D341" s="23" t="s">
        <v>82</v>
      </c>
      <c r="E341" s="74"/>
      <c r="F341" s="74"/>
      <c r="G341" s="74"/>
      <c r="H341" s="74"/>
      <c r="I341" s="71" t="str">
        <f>(D10)</f>
        <v>STUDIA PIERWSZEGO STOPNIA (3-letnie, licencjackie)</v>
      </c>
      <c r="J341" s="14"/>
      <c r="K341" s="74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23"/>
      <c r="W341" s="23"/>
      <c r="X341" s="14"/>
      <c r="Y341" s="23"/>
      <c r="Z341" s="23"/>
      <c r="AA341" s="23"/>
      <c r="AB341" s="281"/>
      <c r="AC341" s="282"/>
      <c r="AD341" s="282"/>
      <c r="AE341" s="282"/>
      <c r="AF341" s="282"/>
      <c r="AG341" s="282"/>
      <c r="AH341" s="282"/>
      <c r="AI341" s="282"/>
      <c r="AJ341" s="282"/>
      <c r="AK341" s="282"/>
      <c r="AL341" s="282"/>
      <c r="AM341" s="283"/>
    </row>
    <row r="342" spans="1:41" ht="15" x14ac:dyDescent="0.25">
      <c r="A342" s="284" t="s">
        <v>81</v>
      </c>
      <c r="B342" s="279"/>
      <c r="C342" s="280"/>
      <c r="D342" s="23" t="s">
        <v>80</v>
      </c>
      <c r="E342" s="74"/>
      <c r="F342" s="74"/>
      <c r="G342" s="23"/>
      <c r="H342" s="23"/>
      <c r="I342" s="71" t="str">
        <f>(D11)</f>
        <v>STUDIA NIESTACJONARNE</v>
      </c>
      <c r="J342" s="14"/>
      <c r="K342" s="71"/>
      <c r="L342" s="71"/>
      <c r="M342" s="26"/>
      <c r="N342" s="74"/>
      <c r="O342" s="71"/>
      <c r="P342" s="71"/>
      <c r="Q342" s="71"/>
      <c r="R342" s="71"/>
      <c r="S342" s="71"/>
      <c r="T342" s="71"/>
      <c r="U342" s="71"/>
      <c r="V342" s="23"/>
      <c r="W342" s="23"/>
      <c r="X342" s="14"/>
      <c r="Y342" s="73"/>
      <c r="Z342" s="73"/>
      <c r="AA342" s="73"/>
      <c r="AB342" s="281" t="s">
        <v>79</v>
      </c>
      <c r="AC342" s="282"/>
      <c r="AD342" s="282"/>
      <c r="AE342" s="282"/>
      <c r="AF342" s="282"/>
      <c r="AG342" s="282"/>
      <c r="AH342" s="282"/>
      <c r="AI342" s="282"/>
      <c r="AJ342" s="282"/>
      <c r="AK342" s="282"/>
      <c r="AL342" s="282"/>
      <c r="AM342" s="283"/>
    </row>
    <row r="343" spans="1:41" ht="15" x14ac:dyDescent="0.25">
      <c r="A343" s="281" t="s">
        <v>78</v>
      </c>
      <c r="B343" s="282"/>
      <c r="C343" s="285"/>
      <c r="D343" s="23" t="s">
        <v>77</v>
      </c>
      <c r="E343" s="23"/>
      <c r="F343" s="23"/>
      <c r="G343" s="23"/>
      <c r="H343" s="23"/>
      <c r="I343" s="71" t="str">
        <f>(D8)</f>
        <v>FINANSE I RACHUNKOWOŚĆ</v>
      </c>
      <c r="J343" s="14"/>
      <c r="K343" s="71"/>
      <c r="L343" s="71"/>
      <c r="M343" s="71"/>
      <c r="N343" s="74"/>
      <c r="O343" s="71"/>
      <c r="P343" s="71"/>
      <c r="Q343" s="71"/>
      <c r="R343" s="71"/>
      <c r="S343" s="71"/>
      <c r="T343" s="71"/>
      <c r="U343" s="71"/>
      <c r="V343" s="23"/>
      <c r="W343" s="23"/>
      <c r="X343" s="14"/>
      <c r="Y343" s="73"/>
      <c r="Z343" s="73"/>
      <c r="AA343" s="73"/>
      <c r="AB343" s="281" t="s">
        <v>76</v>
      </c>
      <c r="AC343" s="282"/>
      <c r="AD343" s="282"/>
      <c r="AE343" s="282"/>
      <c r="AF343" s="282"/>
      <c r="AG343" s="282"/>
      <c r="AH343" s="282"/>
      <c r="AI343" s="282"/>
      <c r="AJ343" s="282"/>
      <c r="AK343" s="282"/>
      <c r="AL343" s="282"/>
      <c r="AM343" s="283"/>
    </row>
    <row r="344" spans="1:41" ht="15" x14ac:dyDescent="0.25">
      <c r="A344" s="284" t="s">
        <v>75</v>
      </c>
      <c r="B344" s="279"/>
      <c r="C344" s="280"/>
      <c r="D344" s="72" t="s">
        <v>74</v>
      </c>
      <c r="E344" s="23"/>
      <c r="F344" s="23"/>
      <c r="G344" s="23"/>
      <c r="H344" s="23"/>
      <c r="I344" s="26" t="s">
        <v>97</v>
      </c>
      <c r="J344" s="14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23"/>
      <c r="W344" s="23"/>
      <c r="X344" s="14"/>
      <c r="Y344" s="23"/>
      <c r="Z344" s="23"/>
      <c r="AA344" s="23"/>
      <c r="AB344" s="284"/>
      <c r="AC344" s="279"/>
      <c r="AD344" s="279"/>
      <c r="AE344" s="279"/>
      <c r="AF344" s="279"/>
      <c r="AG344" s="279"/>
      <c r="AH344" s="279"/>
      <c r="AI344" s="279"/>
      <c r="AJ344" s="279"/>
      <c r="AK344" s="279"/>
      <c r="AL344" s="279"/>
      <c r="AM344" s="286"/>
    </row>
    <row r="345" spans="1:41" ht="15.6" thickBot="1" x14ac:dyDescent="0.3">
      <c r="A345" s="287"/>
      <c r="B345" s="288"/>
      <c r="C345" s="289"/>
      <c r="D345" s="290"/>
      <c r="E345" s="288"/>
      <c r="F345" s="288"/>
      <c r="G345" s="288"/>
      <c r="H345" s="288"/>
      <c r="I345" s="288"/>
      <c r="J345" s="288"/>
      <c r="K345" s="288"/>
      <c r="L345" s="288"/>
      <c r="M345" s="288"/>
      <c r="N345" s="288"/>
      <c r="O345" s="288"/>
      <c r="P345" s="288"/>
      <c r="Q345" s="288"/>
      <c r="R345" s="288"/>
      <c r="S345" s="288"/>
      <c r="T345" s="288"/>
      <c r="U345" s="288"/>
      <c r="V345" s="288"/>
      <c r="W345" s="288"/>
      <c r="X345" s="288"/>
      <c r="Y345" s="288"/>
      <c r="Z345" s="288"/>
      <c r="AA345" s="291"/>
      <c r="AB345" s="292"/>
      <c r="AC345" s="293"/>
      <c r="AD345" s="293"/>
      <c r="AE345" s="293"/>
      <c r="AF345" s="293"/>
      <c r="AG345" s="293"/>
      <c r="AH345" s="293"/>
      <c r="AI345" s="293"/>
      <c r="AJ345" s="293"/>
      <c r="AK345" s="293"/>
      <c r="AL345" s="293"/>
      <c r="AM345" s="294"/>
    </row>
    <row r="346" spans="1:41" ht="14.4" thickBot="1" x14ac:dyDescent="0.3">
      <c r="A346" s="70"/>
      <c r="B346" s="69"/>
      <c r="C346" s="69"/>
      <c r="D346" s="68"/>
      <c r="E346" s="8"/>
      <c r="F346" s="8"/>
      <c r="G346" s="8"/>
      <c r="H346" s="8"/>
      <c r="I346" s="8"/>
      <c r="J346" s="8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24"/>
      <c r="W346" s="24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8"/>
      <c r="AM346" s="7"/>
    </row>
    <row r="347" spans="1:41" x14ac:dyDescent="0.25">
      <c r="A347" s="295" t="s">
        <v>72</v>
      </c>
      <c r="B347" s="298" t="s">
        <v>71</v>
      </c>
      <c r="C347" s="299"/>
      <c r="D347" s="304" t="s">
        <v>70</v>
      </c>
      <c r="E347" s="305"/>
      <c r="F347" s="306"/>
      <c r="G347" s="310" t="s">
        <v>69</v>
      </c>
      <c r="H347" s="210"/>
      <c r="I347" s="210"/>
      <c r="J347" s="210"/>
      <c r="K347" s="210"/>
      <c r="L347" s="218" t="s">
        <v>68</v>
      </c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  <c r="AH347" s="210"/>
      <c r="AI347" s="210"/>
      <c r="AJ347" s="210"/>
      <c r="AK347" s="210"/>
      <c r="AL347" s="210"/>
      <c r="AM347" s="211"/>
    </row>
    <row r="348" spans="1:41" x14ac:dyDescent="0.25">
      <c r="A348" s="296"/>
      <c r="B348" s="300"/>
      <c r="C348" s="301"/>
      <c r="D348" s="307"/>
      <c r="E348" s="308"/>
      <c r="F348" s="309"/>
      <c r="G348" s="187" t="s">
        <v>44</v>
      </c>
      <c r="H348" s="229" t="s">
        <v>67</v>
      </c>
      <c r="I348" s="229"/>
      <c r="J348" s="229"/>
      <c r="K348" s="253"/>
      <c r="L348" s="215" t="s">
        <v>42</v>
      </c>
      <c r="M348" s="216"/>
      <c r="N348" s="216"/>
      <c r="O348" s="217"/>
      <c r="P348" s="215" t="s">
        <v>41</v>
      </c>
      <c r="Q348" s="216"/>
      <c r="R348" s="216"/>
      <c r="S348" s="217"/>
      <c r="T348" s="215" t="s">
        <v>40</v>
      </c>
      <c r="U348" s="216"/>
      <c r="V348" s="216"/>
      <c r="W348" s="217"/>
      <c r="X348" s="215" t="s">
        <v>39</v>
      </c>
      <c r="Y348" s="216"/>
      <c r="Z348" s="216"/>
      <c r="AA348" s="217"/>
      <c r="AB348" s="215" t="s">
        <v>38</v>
      </c>
      <c r="AC348" s="216"/>
      <c r="AD348" s="216"/>
      <c r="AE348" s="217"/>
      <c r="AF348" s="215" t="s">
        <v>37</v>
      </c>
      <c r="AG348" s="216"/>
      <c r="AH348" s="216"/>
      <c r="AI348" s="217"/>
      <c r="AJ348" s="231" t="s">
        <v>36</v>
      </c>
      <c r="AK348" s="232"/>
      <c r="AL348" s="232"/>
      <c r="AM348" s="233"/>
    </row>
    <row r="349" spans="1:41" x14ac:dyDescent="0.25">
      <c r="A349" s="296"/>
      <c r="B349" s="300"/>
      <c r="C349" s="301"/>
      <c r="D349" s="223" t="s">
        <v>46</v>
      </c>
      <c r="E349" s="183" t="s">
        <v>45</v>
      </c>
      <c r="F349" s="185" t="s">
        <v>27</v>
      </c>
      <c r="G349" s="311"/>
      <c r="H349" s="229" t="s">
        <v>35</v>
      </c>
      <c r="I349" s="229" t="s">
        <v>34</v>
      </c>
      <c r="J349" s="229" t="s">
        <v>11</v>
      </c>
      <c r="K349" s="253" t="s">
        <v>66</v>
      </c>
      <c r="L349" s="260" t="s">
        <v>65</v>
      </c>
      <c r="M349" s="261"/>
      <c r="N349" s="261"/>
      <c r="O349" s="261"/>
      <c r="P349" s="261"/>
      <c r="Q349" s="261"/>
      <c r="R349" s="261"/>
      <c r="S349" s="261"/>
      <c r="T349" s="261"/>
      <c r="U349" s="261"/>
      <c r="V349" s="261"/>
      <c r="W349" s="261"/>
      <c r="X349" s="261"/>
      <c r="Y349" s="261"/>
      <c r="Z349" s="261"/>
      <c r="AA349" s="261"/>
      <c r="AB349" s="261"/>
      <c r="AC349" s="261"/>
      <c r="AD349" s="261"/>
      <c r="AE349" s="261"/>
      <c r="AF349" s="261"/>
      <c r="AG349" s="261"/>
      <c r="AH349" s="261"/>
      <c r="AI349" s="261"/>
      <c r="AJ349" s="261"/>
      <c r="AK349" s="261"/>
      <c r="AL349" s="261"/>
      <c r="AM349" s="262"/>
    </row>
    <row r="350" spans="1:41" x14ac:dyDescent="0.25">
      <c r="A350" s="296"/>
      <c r="B350" s="300"/>
      <c r="C350" s="301"/>
      <c r="D350" s="223"/>
      <c r="E350" s="225"/>
      <c r="F350" s="226"/>
      <c r="G350" s="311"/>
      <c r="H350" s="229"/>
      <c r="I350" s="229"/>
      <c r="J350" s="229"/>
      <c r="K350" s="253"/>
      <c r="L350" s="187" t="s">
        <v>35</v>
      </c>
      <c r="M350" s="181" t="s">
        <v>34</v>
      </c>
      <c r="N350" s="183" t="s">
        <v>33</v>
      </c>
      <c r="O350" s="185" t="s">
        <v>64</v>
      </c>
      <c r="P350" s="187" t="s">
        <v>35</v>
      </c>
      <c r="Q350" s="181" t="s">
        <v>34</v>
      </c>
      <c r="R350" s="183" t="s">
        <v>33</v>
      </c>
      <c r="S350" s="185" t="s">
        <v>64</v>
      </c>
      <c r="T350" s="187" t="s">
        <v>35</v>
      </c>
      <c r="U350" s="181" t="s">
        <v>34</v>
      </c>
      <c r="V350" s="183" t="s">
        <v>33</v>
      </c>
      <c r="W350" s="185" t="s">
        <v>64</v>
      </c>
      <c r="X350" s="187" t="s">
        <v>35</v>
      </c>
      <c r="Y350" s="181" t="s">
        <v>34</v>
      </c>
      <c r="Z350" s="183" t="s">
        <v>33</v>
      </c>
      <c r="AA350" s="185" t="s">
        <v>64</v>
      </c>
      <c r="AB350" s="187" t="s">
        <v>35</v>
      </c>
      <c r="AC350" s="181" t="s">
        <v>34</v>
      </c>
      <c r="AD350" s="183" t="s">
        <v>33</v>
      </c>
      <c r="AE350" s="185" t="s">
        <v>64</v>
      </c>
      <c r="AF350" s="187" t="s">
        <v>35</v>
      </c>
      <c r="AG350" s="181" t="s">
        <v>34</v>
      </c>
      <c r="AH350" s="183" t="s">
        <v>33</v>
      </c>
      <c r="AI350" s="185" t="s">
        <v>64</v>
      </c>
      <c r="AJ350" s="196" t="s">
        <v>35</v>
      </c>
      <c r="AK350" s="179" t="s">
        <v>34</v>
      </c>
      <c r="AL350" s="234" t="s">
        <v>33</v>
      </c>
      <c r="AM350" s="192" t="s">
        <v>32</v>
      </c>
    </row>
    <row r="351" spans="1:41" ht="13.8" thickBot="1" x14ac:dyDescent="0.3">
      <c r="A351" s="297"/>
      <c r="B351" s="302"/>
      <c r="C351" s="303"/>
      <c r="D351" s="224"/>
      <c r="E351" s="184"/>
      <c r="F351" s="186"/>
      <c r="G351" s="188"/>
      <c r="H351" s="230"/>
      <c r="I351" s="230"/>
      <c r="J351" s="230"/>
      <c r="K351" s="254"/>
      <c r="L351" s="188"/>
      <c r="M351" s="182"/>
      <c r="N351" s="184"/>
      <c r="O351" s="186"/>
      <c r="P351" s="188"/>
      <c r="Q351" s="182"/>
      <c r="R351" s="184"/>
      <c r="S351" s="186"/>
      <c r="T351" s="188"/>
      <c r="U351" s="182"/>
      <c r="V351" s="184"/>
      <c r="W351" s="186"/>
      <c r="X351" s="188"/>
      <c r="Y351" s="182"/>
      <c r="Z351" s="184"/>
      <c r="AA351" s="186"/>
      <c r="AB351" s="188"/>
      <c r="AC351" s="182"/>
      <c r="AD351" s="184"/>
      <c r="AE351" s="186"/>
      <c r="AF351" s="188"/>
      <c r="AG351" s="182"/>
      <c r="AH351" s="184"/>
      <c r="AI351" s="186"/>
      <c r="AJ351" s="197"/>
      <c r="AK351" s="180"/>
      <c r="AL351" s="235"/>
      <c r="AM351" s="193"/>
    </row>
    <row r="352" spans="1:41" ht="15.6" thickBot="1" x14ac:dyDescent="0.3">
      <c r="A352" s="66" t="s">
        <v>96</v>
      </c>
      <c r="B352" s="257" t="s">
        <v>62</v>
      </c>
      <c r="C352" s="257"/>
      <c r="D352" s="258"/>
      <c r="E352" s="258"/>
      <c r="F352" s="65"/>
      <c r="G352" s="65"/>
      <c r="H352" s="258"/>
      <c r="I352" s="258"/>
      <c r="J352" s="258"/>
      <c r="K352" s="258"/>
      <c r="L352" s="258"/>
      <c r="M352" s="258"/>
      <c r="N352" s="258"/>
      <c r="O352" s="258"/>
      <c r="P352" s="258"/>
      <c r="Q352" s="258"/>
      <c r="R352" s="258"/>
      <c r="S352" s="258"/>
      <c r="T352" s="258"/>
      <c r="U352" s="258"/>
      <c r="V352" s="258"/>
      <c r="W352" s="258"/>
      <c r="X352" s="258"/>
      <c r="Y352" s="258"/>
      <c r="Z352" s="258"/>
      <c r="AA352" s="258"/>
      <c r="AB352" s="258"/>
      <c r="AC352" s="258"/>
      <c r="AD352" s="258"/>
      <c r="AE352" s="258"/>
      <c r="AF352" s="258"/>
      <c r="AG352" s="258"/>
      <c r="AH352" s="258"/>
      <c r="AI352" s="258"/>
      <c r="AJ352" s="258"/>
      <c r="AK352" s="258"/>
      <c r="AL352" s="258"/>
      <c r="AM352" s="259"/>
    </row>
    <row r="353" spans="1:41" ht="58.2" customHeight="1" x14ac:dyDescent="0.25">
      <c r="A353" s="64" t="s">
        <v>24</v>
      </c>
      <c r="B353" s="255" t="s">
        <v>95</v>
      </c>
      <c r="C353" s="256"/>
      <c r="D353" s="63"/>
      <c r="E353" s="53">
        <v>2</v>
      </c>
      <c r="F353" s="49">
        <v>3</v>
      </c>
      <c r="G353" s="51">
        <f t="shared" ref="G353:G361" si="26">SUM(H353:K353)</f>
        <v>20</v>
      </c>
      <c r="H353" s="50">
        <f t="shared" ref="H353:H358" si="27">L353+P353+T353+X353+AB353+AF353+AJ353</f>
        <v>10</v>
      </c>
      <c r="I353" s="50"/>
      <c r="J353" s="50">
        <f>N353+R353+V353+Z353+AD353+AH353+AL353</f>
        <v>10</v>
      </c>
      <c r="K353" s="50"/>
      <c r="L353" s="58"/>
      <c r="M353" s="62"/>
      <c r="N353" s="62"/>
      <c r="O353" s="57"/>
      <c r="P353" s="61"/>
      <c r="Q353" s="62"/>
      <c r="R353" s="62"/>
      <c r="S353" s="57"/>
      <c r="T353" s="61"/>
      <c r="U353" s="62"/>
      <c r="V353" s="62"/>
      <c r="W353" s="57"/>
      <c r="X353" s="51"/>
      <c r="Y353" s="50"/>
      <c r="Z353" s="50"/>
      <c r="AA353" s="49"/>
      <c r="AB353" s="51">
        <v>10</v>
      </c>
      <c r="AC353" s="50"/>
      <c r="AD353" s="50">
        <v>10</v>
      </c>
      <c r="AE353" s="49"/>
      <c r="AF353" s="51"/>
      <c r="AG353" s="50"/>
      <c r="AH353" s="50"/>
      <c r="AI353" s="49"/>
      <c r="AJ353" s="48"/>
      <c r="AK353" s="47"/>
      <c r="AL353" s="47"/>
      <c r="AM353" s="46"/>
    </row>
    <row r="354" spans="1:41" ht="34.950000000000003" customHeight="1" x14ac:dyDescent="0.25">
      <c r="A354" s="52" t="s">
        <v>21</v>
      </c>
      <c r="B354" s="255" t="s">
        <v>94</v>
      </c>
      <c r="C354" s="256"/>
      <c r="D354" s="51"/>
      <c r="E354" s="60">
        <v>2</v>
      </c>
      <c r="F354" s="49">
        <v>4</v>
      </c>
      <c r="G354" s="51">
        <f t="shared" si="26"/>
        <v>25</v>
      </c>
      <c r="H354" s="50">
        <f t="shared" si="27"/>
        <v>10</v>
      </c>
      <c r="I354" s="50">
        <f>M354+Q354+U354+Y354+AC354+AG354+AK354</f>
        <v>15</v>
      </c>
      <c r="J354" s="50"/>
      <c r="K354" s="50"/>
      <c r="L354" s="52"/>
      <c r="M354" s="50"/>
      <c r="N354" s="50"/>
      <c r="O354" s="49"/>
      <c r="P354" s="51"/>
      <c r="Q354" s="50"/>
      <c r="R354" s="50"/>
      <c r="S354" s="49"/>
      <c r="T354" s="51"/>
      <c r="U354" s="50"/>
      <c r="V354" s="50"/>
      <c r="W354" s="49"/>
      <c r="X354" s="51"/>
      <c r="Y354" s="50"/>
      <c r="Z354" s="50"/>
      <c r="AA354" s="49"/>
      <c r="AB354" s="51">
        <v>10</v>
      </c>
      <c r="AC354" s="50">
        <v>15</v>
      </c>
      <c r="AD354" s="50"/>
      <c r="AE354" s="49"/>
      <c r="AF354" s="51"/>
      <c r="AG354" s="50"/>
      <c r="AH354" s="50"/>
      <c r="AI354" s="49"/>
      <c r="AJ354" s="48"/>
      <c r="AK354" s="47"/>
      <c r="AL354" s="47"/>
      <c r="AM354" s="46"/>
    </row>
    <row r="355" spans="1:41" ht="15" customHeight="1" x14ac:dyDescent="0.25">
      <c r="A355" s="52" t="s">
        <v>17</v>
      </c>
      <c r="B355" s="317" t="s">
        <v>93</v>
      </c>
      <c r="C355" s="318"/>
      <c r="D355" s="61">
        <v>1</v>
      </c>
      <c r="E355" s="60">
        <v>2</v>
      </c>
      <c r="F355" s="57">
        <v>4</v>
      </c>
      <c r="G355" s="51">
        <f t="shared" si="26"/>
        <v>30</v>
      </c>
      <c r="H355" s="50">
        <f t="shared" si="27"/>
        <v>10</v>
      </c>
      <c r="I355" s="50">
        <f>M355+Q355+U355+Y355+AC355+AG355+AK355</f>
        <v>10</v>
      </c>
      <c r="J355" s="50">
        <f>N355+R355+V355+Z355+AD355+AH355+AL355</f>
        <v>10</v>
      </c>
      <c r="K355" s="59"/>
      <c r="L355" s="58"/>
      <c r="M355" s="50"/>
      <c r="N355" s="50"/>
      <c r="O355" s="57"/>
      <c r="P355" s="51"/>
      <c r="Q355" s="50"/>
      <c r="R355" s="50"/>
      <c r="S355" s="57"/>
      <c r="T355" s="51"/>
      <c r="U355" s="50"/>
      <c r="V355" s="50"/>
      <c r="W355" s="57"/>
      <c r="X355" s="51"/>
      <c r="Y355" s="50"/>
      <c r="Z355" s="50"/>
      <c r="AA355" s="57"/>
      <c r="AB355" s="157">
        <v>10</v>
      </c>
      <c r="AC355" s="50">
        <v>10</v>
      </c>
      <c r="AD355" s="50">
        <v>10</v>
      </c>
      <c r="AE355" s="57"/>
      <c r="AF355" s="51"/>
      <c r="AG355" s="50"/>
      <c r="AH355" s="50"/>
      <c r="AI355" s="57"/>
      <c r="AJ355" s="48"/>
      <c r="AK355" s="47"/>
      <c r="AL355" s="47"/>
      <c r="AM355" s="56"/>
    </row>
    <row r="356" spans="1:41" ht="15" customHeight="1" x14ac:dyDescent="0.25">
      <c r="A356" s="52" t="s">
        <v>13</v>
      </c>
      <c r="B356" s="317" t="s">
        <v>92</v>
      </c>
      <c r="C356" s="318"/>
      <c r="D356" s="51"/>
      <c r="E356" s="53">
        <v>2</v>
      </c>
      <c r="F356" s="49">
        <v>3</v>
      </c>
      <c r="G356" s="51">
        <f t="shared" si="26"/>
        <v>20</v>
      </c>
      <c r="H356" s="50">
        <f t="shared" si="27"/>
        <v>10</v>
      </c>
      <c r="I356" s="50">
        <f>M356+Q356+U356+Y356+AC356+AG356+AK356</f>
        <v>10</v>
      </c>
      <c r="J356" s="50"/>
      <c r="K356" s="50"/>
      <c r="L356" s="52"/>
      <c r="M356" s="50"/>
      <c r="N356" s="50"/>
      <c r="O356" s="49"/>
      <c r="P356" s="51"/>
      <c r="Q356" s="50"/>
      <c r="R356" s="50"/>
      <c r="S356" s="49"/>
      <c r="T356" s="51"/>
      <c r="U356" s="50"/>
      <c r="V356" s="50"/>
      <c r="W356" s="49"/>
      <c r="X356" s="51"/>
      <c r="Y356" s="50"/>
      <c r="Z356" s="50"/>
      <c r="AA356" s="49"/>
      <c r="AB356" s="51">
        <v>10</v>
      </c>
      <c r="AC356" s="50">
        <v>10</v>
      </c>
      <c r="AD356" s="50"/>
      <c r="AE356" s="49"/>
      <c r="AF356" s="51"/>
      <c r="AG356" s="50"/>
      <c r="AH356" s="50"/>
      <c r="AI356" s="49"/>
      <c r="AJ356" s="48"/>
      <c r="AK356" s="47"/>
      <c r="AL356" s="47"/>
      <c r="AM356" s="46"/>
    </row>
    <row r="357" spans="1:41" ht="15" x14ac:dyDescent="0.25">
      <c r="A357" s="52" t="s">
        <v>9</v>
      </c>
      <c r="B357" s="317" t="s">
        <v>91</v>
      </c>
      <c r="C357" s="318"/>
      <c r="D357" s="51"/>
      <c r="E357" s="53">
        <v>2</v>
      </c>
      <c r="F357" s="49">
        <v>3</v>
      </c>
      <c r="G357" s="51">
        <f t="shared" si="26"/>
        <v>20</v>
      </c>
      <c r="H357" s="50">
        <f t="shared" si="27"/>
        <v>10</v>
      </c>
      <c r="I357" s="50">
        <f>M357+Q357+U357+Y357+AC357+AG357+AK357</f>
        <v>10</v>
      </c>
      <c r="J357" s="50"/>
      <c r="K357" s="50"/>
      <c r="L357" s="52"/>
      <c r="M357" s="50"/>
      <c r="N357" s="50"/>
      <c r="O357" s="49"/>
      <c r="P357" s="51"/>
      <c r="Q357" s="50"/>
      <c r="R357" s="50"/>
      <c r="S357" s="49"/>
      <c r="T357" s="51"/>
      <c r="U357" s="50"/>
      <c r="V357" s="50"/>
      <c r="W357" s="49"/>
      <c r="X357" s="51"/>
      <c r="Y357" s="50"/>
      <c r="Z357" s="50"/>
      <c r="AA357" s="49"/>
      <c r="AB357" s="51">
        <v>10</v>
      </c>
      <c r="AC357" s="50">
        <v>10</v>
      </c>
      <c r="AD357" s="50"/>
      <c r="AE357" s="49"/>
      <c r="AF357" s="51"/>
      <c r="AG357" s="50"/>
      <c r="AH357" s="50"/>
      <c r="AI357" s="49"/>
      <c r="AJ357" s="48"/>
      <c r="AK357" s="47"/>
      <c r="AL357" s="47"/>
      <c r="AM357" s="46"/>
    </row>
    <row r="358" spans="1:41" ht="15" x14ac:dyDescent="0.25">
      <c r="A358" s="52" t="s">
        <v>56</v>
      </c>
      <c r="B358" s="317" t="s">
        <v>90</v>
      </c>
      <c r="C358" s="318"/>
      <c r="D358" s="51"/>
      <c r="E358" s="53">
        <v>2</v>
      </c>
      <c r="F358" s="49">
        <v>3</v>
      </c>
      <c r="G358" s="51">
        <f t="shared" si="26"/>
        <v>20</v>
      </c>
      <c r="H358" s="50">
        <f t="shared" si="27"/>
        <v>10</v>
      </c>
      <c r="I358" s="50">
        <f>M358+Q358+U358+Y358+AC358+AG358+AK358</f>
        <v>10</v>
      </c>
      <c r="J358" s="50"/>
      <c r="K358" s="50"/>
      <c r="L358" s="52"/>
      <c r="M358" s="50"/>
      <c r="N358" s="50"/>
      <c r="O358" s="49"/>
      <c r="P358" s="51"/>
      <c r="Q358" s="50"/>
      <c r="R358" s="50"/>
      <c r="S358" s="49"/>
      <c r="T358" s="51"/>
      <c r="U358" s="50"/>
      <c r="V358" s="50"/>
      <c r="W358" s="49"/>
      <c r="X358" s="51"/>
      <c r="Y358" s="50"/>
      <c r="Z358" s="50"/>
      <c r="AA358" s="49"/>
      <c r="AB358" s="51">
        <v>10</v>
      </c>
      <c r="AC358" s="50">
        <v>10</v>
      </c>
      <c r="AD358" s="50"/>
      <c r="AE358" s="49"/>
      <c r="AF358" s="51"/>
      <c r="AG358" s="50"/>
      <c r="AH358" s="50"/>
      <c r="AI358" s="49"/>
      <c r="AJ358" s="48"/>
      <c r="AK358" s="47"/>
      <c r="AL358" s="47"/>
      <c r="AM358" s="46"/>
    </row>
    <row r="359" spans="1:41" ht="15" x14ac:dyDescent="0.25">
      <c r="A359" s="52" t="s">
        <v>54</v>
      </c>
      <c r="B359" s="317" t="s">
        <v>89</v>
      </c>
      <c r="C359" s="318"/>
      <c r="D359" s="79"/>
      <c r="E359" s="53">
        <v>1</v>
      </c>
      <c r="F359" s="49">
        <v>1</v>
      </c>
      <c r="G359" s="51">
        <f t="shared" si="26"/>
        <v>10</v>
      </c>
      <c r="H359" s="50"/>
      <c r="I359" s="50"/>
      <c r="J359" s="50">
        <f>N359+R359+V359+Z359+AD359+AH359+AL359</f>
        <v>10</v>
      </c>
      <c r="K359" s="50"/>
      <c r="L359" s="52"/>
      <c r="M359" s="50"/>
      <c r="N359" s="50"/>
      <c r="O359" s="49"/>
      <c r="P359" s="51"/>
      <c r="Q359" s="50"/>
      <c r="R359" s="50"/>
      <c r="S359" s="49"/>
      <c r="T359" s="51"/>
      <c r="U359" s="50"/>
      <c r="V359" s="50"/>
      <c r="W359" s="49"/>
      <c r="X359" s="51"/>
      <c r="Y359" s="50"/>
      <c r="Z359" s="50"/>
      <c r="AA359" s="49"/>
      <c r="AB359" s="51"/>
      <c r="AC359" s="50"/>
      <c r="AD359" s="50">
        <v>10</v>
      </c>
      <c r="AE359" s="49"/>
      <c r="AF359" s="51"/>
      <c r="AG359" s="50"/>
      <c r="AH359" s="50"/>
      <c r="AI359" s="49"/>
      <c r="AJ359" s="48"/>
      <c r="AK359" s="47"/>
      <c r="AL359" s="47"/>
      <c r="AM359" s="46"/>
    </row>
    <row r="360" spans="1:41" ht="15" x14ac:dyDescent="0.25">
      <c r="A360" s="52" t="s">
        <v>52</v>
      </c>
      <c r="B360" s="317" t="s">
        <v>88</v>
      </c>
      <c r="C360" s="318"/>
      <c r="D360" s="78"/>
      <c r="E360" s="53">
        <v>1</v>
      </c>
      <c r="F360" s="49">
        <v>2</v>
      </c>
      <c r="G360" s="51">
        <f t="shared" si="26"/>
        <v>15</v>
      </c>
      <c r="H360" s="50"/>
      <c r="I360" s="50"/>
      <c r="J360" s="50"/>
      <c r="K360" s="55">
        <f>O360+S360+W360+AA360+AE360+AI360+AM360</f>
        <v>15</v>
      </c>
      <c r="L360" s="52"/>
      <c r="M360" s="50"/>
      <c r="N360" s="50"/>
      <c r="O360" s="49"/>
      <c r="P360" s="51"/>
      <c r="Q360" s="50"/>
      <c r="R360" s="50"/>
      <c r="S360" s="49"/>
      <c r="T360" s="51"/>
      <c r="U360" s="50"/>
      <c r="V360" s="50"/>
      <c r="W360" s="49"/>
      <c r="X360" s="51"/>
      <c r="Y360" s="50"/>
      <c r="Z360" s="50"/>
      <c r="AA360" s="49"/>
      <c r="AB360" s="51"/>
      <c r="AC360" s="50"/>
      <c r="AD360" s="50"/>
      <c r="AE360" s="55">
        <v>15</v>
      </c>
      <c r="AF360" s="51"/>
      <c r="AG360" s="50"/>
      <c r="AH360" s="50"/>
      <c r="AI360" s="49"/>
      <c r="AJ360" s="48"/>
      <c r="AK360" s="47"/>
      <c r="AL360" s="47"/>
      <c r="AM360" s="46"/>
    </row>
    <row r="361" spans="1:41" ht="15.6" customHeight="1" thickBot="1" x14ac:dyDescent="0.3">
      <c r="A361" s="52" t="s">
        <v>50</v>
      </c>
      <c r="B361" s="317" t="s">
        <v>87</v>
      </c>
      <c r="C361" s="318"/>
      <c r="D361" s="78"/>
      <c r="E361" s="53">
        <v>1</v>
      </c>
      <c r="F361" s="49">
        <v>2</v>
      </c>
      <c r="G361" s="51">
        <f t="shared" si="26"/>
        <v>15</v>
      </c>
      <c r="H361" s="50"/>
      <c r="I361" s="50"/>
      <c r="J361" s="50"/>
      <c r="K361" s="55">
        <f>O361+S361+W361+AA361+AE361+AI361+AM361</f>
        <v>15</v>
      </c>
      <c r="L361" s="52"/>
      <c r="M361" s="50"/>
      <c r="N361" s="50"/>
      <c r="O361" s="49"/>
      <c r="P361" s="51"/>
      <c r="Q361" s="50"/>
      <c r="R361" s="50"/>
      <c r="S361" s="49"/>
      <c r="T361" s="51"/>
      <c r="U361" s="50"/>
      <c r="V361" s="50"/>
      <c r="W361" s="49"/>
      <c r="X361" s="51"/>
      <c r="Y361" s="50"/>
      <c r="Z361" s="50"/>
      <c r="AA361" s="49"/>
      <c r="AB361" s="51"/>
      <c r="AC361" s="50"/>
      <c r="AD361" s="50"/>
      <c r="AE361" s="55">
        <v>15</v>
      </c>
      <c r="AF361" s="51"/>
      <c r="AG361" s="50"/>
      <c r="AH361" s="50"/>
      <c r="AI361" s="49"/>
      <c r="AJ361" s="48"/>
      <c r="AK361" s="47"/>
      <c r="AL361" s="47"/>
      <c r="AM361" s="46"/>
    </row>
    <row r="362" spans="1:41" ht="13.95" customHeight="1" thickTop="1" x14ac:dyDescent="0.25">
      <c r="A362" s="45"/>
      <c r="B362" s="315" t="s">
        <v>48</v>
      </c>
      <c r="C362" s="316"/>
      <c r="D362" s="240">
        <f t="shared" ref="D362:AM362" si="28">SUM(D353:D361)</f>
        <v>1</v>
      </c>
      <c r="E362" s="242">
        <f t="shared" si="28"/>
        <v>15</v>
      </c>
      <c r="F362" s="247">
        <f t="shared" si="28"/>
        <v>25</v>
      </c>
      <c r="G362" s="249">
        <f t="shared" si="28"/>
        <v>175</v>
      </c>
      <c r="H362" s="249">
        <f t="shared" si="28"/>
        <v>60</v>
      </c>
      <c r="I362" s="249">
        <f t="shared" si="28"/>
        <v>55</v>
      </c>
      <c r="J362" s="249">
        <f t="shared" si="28"/>
        <v>30</v>
      </c>
      <c r="K362" s="249">
        <f t="shared" si="28"/>
        <v>30</v>
      </c>
      <c r="L362" s="44">
        <f t="shared" si="28"/>
        <v>0</v>
      </c>
      <c r="M362" s="44">
        <f t="shared" si="28"/>
        <v>0</v>
      </c>
      <c r="N362" s="44">
        <f t="shared" si="28"/>
        <v>0</v>
      </c>
      <c r="O362" s="44">
        <f t="shared" si="28"/>
        <v>0</v>
      </c>
      <c r="P362" s="44">
        <f t="shared" si="28"/>
        <v>0</v>
      </c>
      <c r="Q362" s="44">
        <f t="shared" si="28"/>
        <v>0</v>
      </c>
      <c r="R362" s="44">
        <f t="shared" si="28"/>
        <v>0</v>
      </c>
      <c r="S362" s="44">
        <f t="shared" si="28"/>
        <v>0</v>
      </c>
      <c r="T362" s="44">
        <f t="shared" si="28"/>
        <v>0</v>
      </c>
      <c r="U362" s="44">
        <f t="shared" si="28"/>
        <v>0</v>
      </c>
      <c r="V362" s="44">
        <f t="shared" si="28"/>
        <v>0</v>
      </c>
      <c r="W362" s="44">
        <f t="shared" si="28"/>
        <v>0</v>
      </c>
      <c r="X362" s="44">
        <f t="shared" si="28"/>
        <v>0</v>
      </c>
      <c r="Y362" s="44">
        <f t="shared" si="28"/>
        <v>0</v>
      </c>
      <c r="Z362" s="44">
        <f t="shared" si="28"/>
        <v>0</v>
      </c>
      <c r="AA362" s="44">
        <f t="shared" si="28"/>
        <v>0</v>
      </c>
      <c r="AB362" s="44">
        <f t="shared" si="28"/>
        <v>60</v>
      </c>
      <c r="AC362" s="44">
        <f t="shared" si="28"/>
        <v>55</v>
      </c>
      <c r="AD362" s="44">
        <f t="shared" si="28"/>
        <v>30</v>
      </c>
      <c r="AE362" s="44">
        <f t="shared" si="28"/>
        <v>30</v>
      </c>
      <c r="AF362" s="44">
        <f t="shared" si="28"/>
        <v>0</v>
      </c>
      <c r="AG362" s="44">
        <f t="shared" si="28"/>
        <v>0</v>
      </c>
      <c r="AH362" s="44">
        <f t="shared" si="28"/>
        <v>0</v>
      </c>
      <c r="AI362" s="44">
        <f t="shared" si="28"/>
        <v>0</v>
      </c>
      <c r="AJ362" s="41">
        <f t="shared" si="28"/>
        <v>0</v>
      </c>
      <c r="AK362" s="40">
        <f t="shared" si="28"/>
        <v>0</v>
      </c>
      <c r="AL362" s="40">
        <f t="shared" si="28"/>
        <v>0</v>
      </c>
      <c r="AM362" s="39">
        <f t="shared" si="28"/>
        <v>0</v>
      </c>
    </row>
    <row r="363" spans="1:41" ht="13.95" customHeight="1" thickBot="1" x14ac:dyDescent="0.3">
      <c r="A363" s="38"/>
      <c r="B363" s="238"/>
      <c r="C363" s="239"/>
      <c r="D363" s="241"/>
      <c r="E363" s="243"/>
      <c r="F363" s="248"/>
      <c r="G363" s="314"/>
      <c r="H363" s="314"/>
      <c r="I363" s="314"/>
      <c r="J363" s="314"/>
      <c r="K363" s="314"/>
      <c r="L363" s="244">
        <f>SUM(L362:O362)</f>
        <v>0</v>
      </c>
      <c r="M363" s="245"/>
      <c r="N363" s="245"/>
      <c r="O363" s="246"/>
      <c r="P363" s="244">
        <f>SUM(P362:S362)</f>
        <v>0</v>
      </c>
      <c r="Q363" s="245"/>
      <c r="R363" s="245"/>
      <c r="S363" s="246"/>
      <c r="T363" s="244">
        <f>SUM(T362:W362)</f>
        <v>0</v>
      </c>
      <c r="U363" s="245"/>
      <c r="V363" s="245"/>
      <c r="W363" s="246"/>
      <c r="X363" s="244">
        <f>SUM(X362:AA362)</f>
        <v>0</v>
      </c>
      <c r="Y363" s="245"/>
      <c r="Z363" s="245"/>
      <c r="AA363" s="246"/>
      <c r="AB363" s="244">
        <f>SUM(AB362:AE362)</f>
        <v>175</v>
      </c>
      <c r="AC363" s="245"/>
      <c r="AD363" s="245"/>
      <c r="AE363" s="246"/>
      <c r="AF363" s="244">
        <f>SUM(AF362:AI362)</f>
        <v>0</v>
      </c>
      <c r="AG363" s="245"/>
      <c r="AH363" s="245"/>
      <c r="AI363" s="246"/>
      <c r="AJ363" s="159">
        <f>SUM(AJ362:AM362)</f>
        <v>0</v>
      </c>
      <c r="AK363" s="160"/>
      <c r="AL363" s="160"/>
      <c r="AM363" s="161"/>
    </row>
    <row r="364" spans="1:41" x14ac:dyDescent="0.25">
      <c r="A364" s="219" t="s">
        <v>47</v>
      </c>
      <c r="B364" s="220"/>
      <c r="C364" s="221"/>
      <c r="D364" s="222" t="s">
        <v>46</v>
      </c>
      <c r="E364" s="225" t="s">
        <v>45</v>
      </c>
      <c r="F364" s="185" t="s">
        <v>27</v>
      </c>
      <c r="G364" s="227" t="s">
        <v>44</v>
      </c>
      <c r="H364" s="229" t="s">
        <v>35</v>
      </c>
      <c r="I364" s="229" t="s">
        <v>34</v>
      </c>
      <c r="J364" s="229" t="s">
        <v>11</v>
      </c>
      <c r="K364" s="253" t="s">
        <v>43</v>
      </c>
      <c r="L364" s="215" t="s">
        <v>42</v>
      </c>
      <c r="M364" s="216"/>
      <c r="N364" s="216"/>
      <c r="O364" s="217"/>
      <c r="P364" s="215" t="s">
        <v>41</v>
      </c>
      <c r="Q364" s="216"/>
      <c r="R364" s="216"/>
      <c r="S364" s="217"/>
      <c r="T364" s="215" t="s">
        <v>40</v>
      </c>
      <c r="U364" s="216"/>
      <c r="V364" s="216"/>
      <c r="W364" s="217"/>
      <c r="X364" s="215" t="s">
        <v>39</v>
      </c>
      <c r="Y364" s="216"/>
      <c r="Z364" s="216"/>
      <c r="AA364" s="217"/>
      <c r="AB364" s="215" t="s">
        <v>38</v>
      </c>
      <c r="AC364" s="216"/>
      <c r="AD364" s="216"/>
      <c r="AE364" s="217"/>
      <c r="AF364" s="218" t="s">
        <v>37</v>
      </c>
      <c r="AG364" s="210"/>
      <c r="AH364" s="210"/>
      <c r="AI364" s="211"/>
      <c r="AJ364" s="231" t="s">
        <v>36</v>
      </c>
      <c r="AK364" s="232"/>
      <c r="AL364" s="232"/>
      <c r="AM364" s="233"/>
    </row>
    <row r="365" spans="1:41" x14ac:dyDescent="0.25">
      <c r="A365" s="219"/>
      <c r="B365" s="220"/>
      <c r="C365" s="221"/>
      <c r="D365" s="223"/>
      <c r="E365" s="225"/>
      <c r="F365" s="226"/>
      <c r="G365" s="227"/>
      <c r="H365" s="229"/>
      <c r="I365" s="229"/>
      <c r="J365" s="229"/>
      <c r="K365" s="253"/>
      <c r="L365" s="187" t="s">
        <v>35</v>
      </c>
      <c r="M365" s="181" t="s">
        <v>34</v>
      </c>
      <c r="N365" s="183" t="s">
        <v>33</v>
      </c>
      <c r="O365" s="185" t="s">
        <v>32</v>
      </c>
      <c r="P365" s="187" t="s">
        <v>35</v>
      </c>
      <c r="Q365" s="181" t="s">
        <v>34</v>
      </c>
      <c r="R365" s="183" t="s">
        <v>33</v>
      </c>
      <c r="S365" s="185" t="s">
        <v>32</v>
      </c>
      <c r="T365" s="187" t="s">
        <v>35</v>
      </c>
      <c r="U365" s="181" t="s">
        <v>34</v>
      </c>
      <c r="V365" s="183" t="s">
        <v>33</v>
      </c>
      <c r="W365" s="185" t="s">
        <v>32</v>
      </c>
      <c r="X365" s="187" t="s">
        <v>35</v>
      </c>
      <c r="Y365" s="181" t="s">
        <v>34</v>
      </c>
      <c r="Z365" s="183" t="s">
        <v>33</v>
      </c>
      <c r="AA365" s="185" t="s">
        <v>32</v>
      </c>
      <c r="AB365" s="187" t="s">
        <v>35</v>
      </c>
      <c r="AC365" s="181" t="s">
        <v>34</v>
      </c>
      <c r="AD365" s="183" t="s">
        <v>33</v>
      </c>
      <c r="AE365" s="185" t="s">
        <v>32</v>
      </c>
      <c r="AF365" s="187" t="s">
        <v>35</v>
      </c>
      <c r="AG365" s="181" t="s">
        <v>34</v>
      </c>
      <c r="AH365" s="183" t="s">
        <v>33</v>
      </c>
      <c r="AI365" s="185" t="s">
        <v>32</v>
      </c>
      <c r="AJ365" s="196" t="s">
        <v>35</v>
      </c>
      <c r="AK365" s="179" t="s">
        <v>34</v>
      </c>
      <c r="AL365" s="234" t="s">
        <v>33</v>
      </c>
      <c r="AM365" s="192" t="s">
        <v>32</v>
      </c>
    </row>
    <row r="366" spans="1:41" ht="13.8" thickBot="1" x14ac:dyDescent="0.3">
      <c r="A366" s="219"/>
      <c r="B366" s="220"/>
      <c r="C366" s="221"/>
      <c r="D366" s="224"/>
      <c r="E366" s="184"/>
      <c r="F366" s="186"/>
      <c r="G366" s="228"/>
      <c r="H366" s="230"/>
      <c r="I366" s="230"/>
      <c r="J366" s="230"/>
      <c r="K366" s="254"/>
      <c r="L366" s="188"/>
      <c r="M366" s="182"/>
      <c r="N366" s="184"/>
      <c r="O366" s="186"/>
      <c r="P366" s="188"/>
      <c r="Q366" s="182"/>
      <c r="R366" s="184"/>
      <c r="S366" s="186"/>
      <c r="T366" s="188"/>
      <c r="U366" s="182"/>
      <c r="V366" s="184"/>
      <c r="W366" s="186"/>
      <c r="X366" s="188"/>
      <c r="Y366" s="182"/>
      <c r="Z366" s="184"/>
      <c r="AA366" s="186"/>
      <c r="AB366" s="188"/>
      <c r="AC366" s="182"/>
      <c r="AD366" s="184"/>
      <c r="AE366" s="186"/>
      <c r="AF366" s="188"/>
      <c r="AG366" s="182"/>
      <c r="AH366" s="184"/>
      <c r="AI366" s="186"/>
      <c r="AJ366" s="197"/>
      <c r="AK366" s="180"/>
      <c r="AL366" s="235"/>
      <c r="AM366" s="193"/>
    </row>
    <row r="367" spans="1:41" ht="13.2" customHeight="1" x14ac:dyDescent="0.25">
      <c r="A367" s="219"/>
      <c r="B367" s="220"/>
      <c r="C367" s="221"/>
      <c r="D367" s="194">
        <f t="shared" ref="D367:K367" si="29">SUM(D64+D115+D178+D362)</f>
        <v>14</v>
      </c>
      <c r="E367" s="194">
        <f t="shared" si="29"/>
        <v>71</v>
      </c>
      <c r="F367" s="194">
        <f t="shared" si="29"/>
        <v>180</v>
      </c>
      <c r="G367" s="312">
        <f t="shared" si="29"/>
        <v>1080</v>
      </c>
      <c r="H367" s="312">
        <f t="shared" si="29"/>
        <v>365</v>
      </c>
      <c r="I367" s="312">
        <f t="shared" si="29"/>
        <v>325</v>
      </c>
      <c r="J367" s="312">
        <f t="shared" si="29"/>
        <v>255</v>
      </c>
      <c r="K367" s="312">
        <f t="shared" si="29"/>
        <v>135</v>
      </c>
      <c r="L367" s="77">
        <f t="shared" ref="L367:AM367" si="30">SUM(L64+L178+L362+L115)</f>
        <v>90</v>
      </c>
      <c r="M367" s="77">
        <f t="shared" si="30"/>
        <v>100</v>
      </c>
      <c r="N367" s="77">
        <f t="shared" si="30"/>
        <v>20</v>
      </c>
      <c r="O367" s="77">
        <f t="shared" si="30"/>
        <v>0</v>
      </c>
      <c r="P367" s="77">
        <f t="shared" si="30"/>
        <v>105</v>
      </c>
      <c r="Q367" s="77">
        <f t="shared" si="30"/>
        <v>90</v>
      </c>
      <c r="R367" s="77">
        <f t="shared" si="30"/>
        <v>20</v>
      </c>
      <c r="S367" s="77">
        <f t="shared" si="30"/>
        <v>10</v>
      </c>
      <c r="T367" s="77">
        <f t="shared" si="30"/>
        <v>65</v>
      </c>
      <c r="U367" s="77">
        <f t="shared" si="30"/>
        <v>30</v>
      </c>
      <c r="V367" s="77">
        <f t="shared" si="30"/>
        <v>77</v>
      </c>
      <c r="W367" s="77">
        <f t="shared" si="30"/>
        <v>35</v>
      </c>
      <c r="X367" s="77">
        <f t="shared" si="30"/>
        <v>45</v>
      </c>
      <c r="Y367" s="77">
        <f t="shared" si="30"/>
        <v>50</v>
      </c>
      <c r="Z367" s="77">
        <f t="shared" si="30"/>
        <v>88</v>
      </c>
      <c r="AA367" s="77">
        <f t="shared" si="30"/>
        <v>25</v>
      </c>
      <c r="AB367" s="77">
        <f t="shared" si="30"/>
        <v>60</v>
      </c>
      <c r="AC367" s="77">
        <f t="shared" si="30"/>
        <v>55</v>
      </c>
      <c r="AD367" s="77">
        <f t="shared" si="30"/>
        <v>50</v>
      </c>
      <c r="AE367" s="77">
        <f t="shared" si="30"/>
        <v>55</v>
      </c>
      <c r="AF367" s="77">
        <f t="shared" si="30"/>
        <v>0</v>
      </c>
      <c r="AG367" s="77">
        <f t="shared" si="30"/>
        <v>0</v>
      </c>
      <c r="AH367" s="77">
        <f t="shared" si="30"/>
        <v>0</v>
      </c>
      <c r="AI367" s="77">
        <f t="shared" si="30"/>
        <v>10</v>
      </c>
      <c r="AJ367" s="76">
        <f t="shared" si="30"/>
        <v>0</v>
      </c>
      <c r="AK367" s="76">
        <f t="shared" si="30"/>
        <v>0</v>
      </c>
      <c r="AL367" s="76">
        <f t="shared" si="30"/>
        <v>0</v>
      </c>
      <c r="AM367" s="76">
        <f t="shared" si="30"/>
        <v>0</v>
      </c>
      <c r="AO367" s="8" t="s">
        <v>31</v>
      </c>
    </row>
    <row r="368" spans="1:41" ht="13.95" customHeight="1" thickBot="1" x14ac:dyDescent="0.3">
      <c r="A368" s="219"/>
      <c r="B368" s="220"/>
      <c r="C368" s="221"/>
      <c r="D368" s="195"/>
      <c r="E368" s="195"/>
      <c r="F368" s="195"/>
      <c r="G368" s="313"/>
      <c r="H368" s="313"/>
      <c r="I368" s="313"/>
      <c r="J368" s="313"/>
      <c r="K368" s="313"/>
      <c r="L368" s="198">
        <f>SUM(L367:O367)</f>
        <v>210</v>
      </c>
      <c r="M368" s="199"/>
      <c r="N368" s="199"/>
      <c r="O368" s="199"/>
      <c r="P368" s="198">
        <f>SUM(P367:S367)</f>
        <v>225</v>
      </c>
      <c r="Q368" s="199"/>
      <c r="R368" s="199"/>
      <c r="S368" s="199"/>
      <c r="T368" s="198">
        <f>SUM(T367:W367)</f>
        <v>207</v>
      </c>
      <c r="U368" s="199"/>
      <c r="V368" s="199"/>
      <c r="W368" s="199"/>
      <c r="X368" s="198">
        <f>SUM(X367:AA367)</f>
        <v>208</v>
      </c>
      <c r="Y368" s="199"/>
      <c r="Z368" s="199"/>
      <c r="AA368" s="199"/>
      <c r="AB368" s="198">
        <f>SUM(AB367:AE367)</f>
        <v>220</v>
      </c>
      <c r="AC368" s="199"/>
      <c r="AD368" s="199"/>
      <c r="AE368" s="199"/>
      <c r="AF368" s="198">
        <f>SUM(AF367:AI367)</f>
        <v>10</v>
      </c>
      <c r="AG368" s="199"/>
      <c r="AH368" s="199"/>
      <c r="AI368" s="199"/>
      <c r="AJ368" s="189">
        <f>SUM(AJ367:AM367)</f>
        <v>0</v>
      </c>
      <c r="AK368" s="190"/>
      <c r="AL368" s="190"/>
      <c r="AM368" s="191"/>
      <c r="AO368" s="8">
        <f>SUM(L368:AM368)</f>
        <v>1080</v>
      </c>
    </row>
    <row r="369" spans="1:41" x14ac:dyDescent="0.25">
      <c r="A369" s="219"/>
      <c r="B369" s="220"/>
      <c r="C369" s="221"/>
      <c r="D369" s="200" t="s">
        <v>30</v>
      </c>
      <c r="E369" s="201"/>
      <c r="F369" s="202"/>
      <c r="G369" s="209" t="s">
        <v>29</v>
      </c>
      <c r="H369" s="210"/>
      <c r="I369" s="210"/>
      <c r="J369" s="210"/>
      <c r="K369" s="211"/>
      <c r="L369" s="162">
        <f>0+L185</f>
        <v>4</v>
      </c>
      <c r="M369" s="163"/>
      <c r="N369" s="163"/>
      <c r="O369" s="164"/>
      <c r="P369" s="162">
        <f>0+P185</f>
        <v>4</v>
      </c>
      <c r="Q369" s="163"/>
      <c r="R369" s="163"/>
      <c r="S369" s="164"/>
      <c r="T369" s="162">
        <f>0+T185</f>
        <v>3</v>
      </c>
      <c r="U369" s="163"/>
      <c r="V369" s="163"/>
      <c r="W369" s="164"/>
      <c r="X369" s="162">
        <f>0+X185</f>
        <v>2</v>
      </c>
      <c r="Y369" s="163"/>
      <c r="Z369" s="163"/>
      <c r="AA369" s="164"/>
      <c r="AB369" s="162">
        <v>1</v>
      </c>
      <c r="AC369" s="163"/>
      <c r="AD369" s="163"/>
      <c r="AE369" s="164"/>
      <c r="AF369" s="162">
        <f>0+AF185</f>
        <v>0</v>
      </c>
      <c r="AG369" s="163"/>
      <c r="AH369" s="163"/>
      <c r="AI369" s="164"/>
      <c r="AJ369" s="212"/>
      <c r="AK369" s="213"/>
      <c r="AL369" s="213"/>
      <c r="AM369" s="214"/>
      <c r="AO369" s="8">
        <f>SUM(L369:AM369)</f>
        <v>14</v>
      </c>
    </row>
    <row r="370" spans="1:41" x14ac:dyDescent="0.25">
      <c r="A370" s="219"/>
      <c r="B370" s="220"/>
      <c r="C370" s="221"/>
      <c r="D370" s="203"/>
      <c r="E370" s="204"/>
      <c r="F370" s="205"/>
      <c r="G370" s="175" t="s">
        <v>28</v>
      </c>
      <c r="H370" s="176"/>
      <c r="I370" s="176"/>
      <c r="J370" s="176"/>
      <c r="K370" s="177"/>
      <c r="L370" s="162">
        <f>0+L186</f>
        <v>9</v>
      </c>
      <c r="M370" s="163"/>
      <c r="N370" s="163"/>
      <c r="O370" s="164"/>
      <c r="P370" s="162">
        <f>0+P186</f>
        <v>14</v>
      </c>
      <c r="Q370" s="163"/>
      <c r="R370" s="163"/>
      <c r="S370" s="164"/>
      <c r="T370" s="162">
        <f>0+T186</f>
        <v>15</v>
      </c>
      <c r="U370" s="163"/>
      <c r="V370" s="163"/>
      <c r="W370" s="164"/>
      <c r="X370" s="162">
        <f>0+X186</f>
        <v>15</v>
      </c>
      <c r="Y370" s="163"/>
      <c r="Z370" s="163"/>
      <c r="AA370" s="164"/>
      <c r="AB370" s="162">
        <v>18</v>
      </c>
      <c r="AC370" s="163"/>
      <c r="AD370" s="163"/>
      <c r="AE370" s="164"/>
      <c r="AF370" s="162">
        <f>0+AF186</f>
        <v>2</v>
      </c>
      <c r="AG370" s="163"/>
      <c r="AH370" s="163"/>
      <c r="AI370" s="164"/>
      <c r="AJ370" s="172"/>
      <c r="AK370" s="173"/>
      <c r="AL370" s="173"/>
      <c r="AM370" s="174"/>
      <c r="AO370" s="8">
        <f>SUM(L370:AM370)</f>
        <v>73</v>
      </c>
    </row>
    <row r="371" spans="1:41" ht="13.8" thickBot="1" x14ac:dyDescent="0.3">
      <c r="A371" s="219"/>
      <c r="B371" s="220"/>
      <c r="C371" s="221"/>
      <c r="D371" s="206"/>
      <c r="E371" s="207"/>
      <c r="F371" s="208"/>
      <c r="G371" s="175" t="s">
        <v>27</v>
      </c>
      <c r="H371" s="176"/>
      <c r="I371" s="176"/>
      <c r="J371" s="176"/>
      <c r="K371" s="177"/>
      <c r="L371" s="162">
        <f>0+L187</f>
        <v>30</v>
      </c>
      <c r="M371" s="163"/>
      <c r="N371" s="163"/>
      <c r="O371" s="164"/>
      <c r="P371" s="162">
        <f>0+P187</f>
        <v>30</v>
      </c>
      <c r="Q371" s="163"/>
      <c r="R371" s="163"/>
      <c r="S371" s="164"/>
      <c r="T371" s="162">
        <f>0+T187</f>
        <v>30</v>
      </c>
      <c r="U371" s="163"/>
      <c r="V371" s="163"/>
      <c r="W371" s="164"/>
      <c r="X371" s="162">
        <f>0+X187</f>
        <v>30</v>
      </c>
      <c r="Y371" s="163"/>
      <c r="Z371" s="163"/>
      <c r="AA371" s="164"/>
      <c r="AB371" s="162">
        <f>25+AB187</f>
        <v>30</v>
      </c>
      <c r="AC371" s="163"/>
      <c r="AD371" s="163"/>
      <c r="AE371" s="164"/>
      <c r="AF371" s="162">
        <f>0+AF187</f>
        <v>30</v>
      </c>
      <c r="AG371" s="163"/>
      <c r="AH371" s="163"/>
      <c r="AI371" s="164"/>
      <c r="AJ371" s="178"/>
      <c r="AK371" s="178"/>
      <c r="AL371" s="178"/>
      <c r="AM371" s="178"/>
      <c r="AO371" s="8">
        <f>SUM(L371:AM371)</f>
        <v>180</v>
      </c>
    </row>
    <row r="372" spans="1:41" x14ac:dyDescent="0.25">
      <c r="A372" s="35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4"/>
      <c r="V372" s="31"/>
      <c r="W372" s="31"/>
      <c r="X372" s="31"/>
      <c r="Y372" s="31"/>
      <c r="Z372" s="34"/>
      <c r="AA372" s="33"/>
      <c r="AB372" s="32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0"/>
    </row>
    <row r="373" spans="1:41" ht="13.8" x14ac:dyDescent="0.25">
      <c r="A373" s="29" t="s">
        <v>26</v>
      </c>
      <c r="B373" s="10"/>
      <c r="C373" s="10"/>
      <c r="D373" s="10"/>
      <c r="E373" s="10"/>
      <c r="F373" s="10"/>
      <c r="G373" s="1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7"/>
      <c r="AB373" s="13"/>
      <c r="AC373" s="8" t="s">
        <v>25</v>
      </c>
      <c r="AD373" s="8"/>
      <c r="AE373" s="8"/>
      <c r="AF373" s="8"/>
      <c r="AG373" s="8"/>
      <c r="AH373" s="8"/>
      <c r="AI373" s="8"/>
      <c r="AJ373" s="8"/>
      <c r="AK373" s="8"/>
      <c r="AL373" s="8"/>
      <c r="AM373" s="7"/>
    </row>
    <row r="374" spans="1:41" ht="15" customHeight="1" x14ac:dyDescent="0.25">
      <c r="A374" s="17" t="s">
        <v>24</v>
      </c>
      <c r="B374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374" s="165"/>
      <c r="D374" s="165"/>
      <c r="E374" s="165"/>
      <c r="F374" s="165"/>
      <c r="G374" s="165"/>
      <c r="H374" s="165"/>
      <c r="I374" s="165"/>
      <c r="J374" s="165"/>
      <c r="K374" s="165"/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6"/>
      <c r="AB374" s="28"/>
      <c r="AC374" s="27" t="s">
        <v>23</v>
      </c>
      <c r="AD374" s="10"/>
      <c r="AE374" s="10"/>
      <c r="AF374" s="8"/>
      <c r="AG374" s="8"/>
      <c r="AH374" s="8"/>
      <c r="AI374" s="8"/>
      <c r="AJ374" s="8"/>
      <c r="AK374" s="26"/>
      <c r="AL374" s="26"/>
      <c r="AM374" s="25"/>
    </row>
    <row r="375" spans="1:41" ht="33" customHeight="1" x14ac:dyDescent="0.25">
      <c r="A375" s="17"/>
      <c r="B375" s="165"/>
      <c r="C375" s="165"/>
      <c r="D375" s="165"/>
      <c r="E375" s="165"/>
      <c r="F375" s="165"/>
      <c r="G375" s="165"/>
      <c r="H375" s="165"/>
      <c r="I375" s="165"/>
      <c r="J375" s="165"/>
      <c r="K375" s="165"/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6"/>
      <c r="AB375" s="13"/>
      <c r="AC375" s="11" t="s">
        <v>22</v>
      </c>
      <c r="AD375" s="11"/>
      <c r="AE375" s="11"/>
      <c r="AF375" s="11"/>
      <c r="AG375" s="24"/>
      <c r="AH375" s="8"/>
      <c r="AI375" s="8"/>
      <c r="AJ375" s="24"/>
      <c r="AK375" s="24"/>
      <c r="AL375" s="24"/>
      <c r="AM375" s="7"/>
    </row>
    <row r="376" spans="1:41" ht="15" x14ac:dyDescent="0.25">
      <c r="A376" s="17" t="s">
        <v>21</v>
      </c>
      <c r="B376" s="23" t="s">
        <v>20</v>
      </c>
      <c r="C376" s="14"/>
      <c r="D376" s="8"/>
      <c r="E376" s="8"/>
      <c r="F376" s="8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0"/>
      <c r="R376" s="10"/>
      <c r="S376" s="10"/>
      <c r="T376" s="10"/>
      <c r="U376" s="10"/>
      <c r="V376" s="10"/>
      <c r="W376" s="10"/>
      <c r="X376" s="8"/>
      <c r="Y376" s="8"/>
      <c r="Z376" s="8"/>
      <c r="AA376" s="7"/>
      <c r="AB376" s="13"/>
      <c r="AC376" s="11" t="s">
        <v>19</v>
      </c>
      <c r="AD376" s="11" t="s">
        <v>18</v>
      </c>
      <c r="AE376" s="10"/>
      <c r="AF376" s="10"/>
      <c r="AG376" s="8"/>
      <c r="AH376" s="8"/>
      <c r="AI376" s="8"/>
      <c r="AJ376" s="8"/>
      <c r="AK376" s="8"/>
      <c r="AL376" s="8"/>
      <c r="AM376" s="22"/>
    </row>
    <row r="377" spans="1:41" ht="15" x14ac:dyDescent="0.25">
      <c r="A377" s="17" t="s">
        <v>17</v>
      </c>
      <c r="B377" s="14" t="s">
        <v>16</v>
      </c>
      <c r="C377" s="14"/>
      <c r="D377" s="14"/>
      <c r="E377" s="14"/>
      <c r="F377" s="14"/>
      <c r="G377" s="14"/>
      <c r="H377" s="21"/>
      <c r="I377" s="21"/>
      <c r="J377" s="21"/>
      <c r="K377" s="21"/>
      <c r="L377" s="21"/>
      <c r="M377" s="21"/>
      <c r="N377" s="21"/>
      <c r="O377" s="21"/>
      <c r="P377" s="21"/>
      <c r="Q377" s="20"/>
      <c r="R377" s="20"/>
      <c r="S377" s="20"/>
      <c r="T377" s="20"/>
      <c r="U377" s="20"/>
      <c r="V377" s="20"/>
      <c r="W377" s="20"/>
      <c r="X377" s="8"/>
      <c r="Y377" s="8"/>
      <c r="Z377" s="8"/>
      <c r="AA377" s="7"/>
      <c r="AB377" s="13"/>
      <c r="AC377" s="11" t="s">
        <v>15</v>
      </c>
      <c r="AD377" s="11" t="s">
        <v>14</v>
      </c>
      <c r="AE377" s="20"/>
      <c r="AF377" s="20"/>
      <c r="AG377" s="8"/>
      <c r="AH377" s="8"/>
      <c r="AI377" s="8"/>
      <c r="AJ377" s="8"/>
      <c r="AK377" s="8"/>
      <c r="AL377" s="8"/>
      <c r="AM377" s="7"/>
    </row>
    <row r="378" spans="1:41" ht="15" x14ac:dyDescent="0.25">
      <c r="A378" s="17" t="s">
        <v>13</v>
      </c>
      <c r="B378" s="14" t="s">
        <v>12</v>
      </c>
      <c r="C378" s="14"/>
      <c r="D378" s="14"/>
      <c r="E378" s="14"/>
      <c r="F378" s="14"/>
      <c r="G378" s="14"/>
      <c r="H378" s="14"/>
      <c r="I378" s="14"/>
      <c r="J378" s="14"/>
      <c r="K378" s="19"/>
      <c r="L378" s="14"/>
      <c r="M378" s="14"/>
      <c r="N378" s="14"/>
      <c r="O378" s="14"/>
      <c r="P378" s="14"/>
      <c r="Q378" s="10"/>
      <c r="R378" s="10"/>
      <c r="S378" s="10"/>
      <c r="T378" s="10"/>
      <c r="U378" s="10"/>
      <c r="V378" s="10"/>
      <c r="W378" s="10"/>
      <c r="X378" s="8"/>
      <c r="Y378" s="8"/>
      <c r="Z378" s="8"/>
      <c r="AA378" s="7"/>
      <c r="AB378" s="13"/>
      <c r="AC378" s="11" t="s">
        <v>11</v>
      </c>
      <c r="AD378" s="18" t="s">
        <v>10</v>
      </c>
      <c r="AE378" s="10"/>
      <c r="AF378" s="10"/>
      <c r="AG378" s="8"/>
      <c r="AH378" s="8"/>
      <c r="AI378" s="8"/>
      <c r="AJ378" s="8"/>
      <c r="AK378" s="8"/>
      <c r="AL378" s="8"/>
      <c r="AM378" s="7"/>
    </row>
    <row r="379" spans="1:41" ht="15" customHeight="1" x14ac:dyDescent="0.25">
      <c r="A379" s="17" t="s">
        <v>9</v>
      </c>
      <c r="B379" s="167" t="s">
        <v>217</v>
      </c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  <c r="V379" s="167"/>
      <c r="W379" s="167"/>
      <c r="X379" s="167"/>
      <c r="Y379" s="167"/>
      <c r="Z379" s="167"/>
      <c r="AA379" s="168"/>
      <c r="AB379" s="13"/>
      <c r="AC379" s="11" t="s">
        <v>8</v>
      </c>
      <c r="AD379" s="11" t="s">
        <v>7</v>
      </c>
      <c r="AE379" s="10"/>
      <c r="AF379" s="10"/>
      <c r="AG379" s="8"/>
      <c r="AH379" s="8"/>
      <c r="AI379" s="8"/>
      <c r="AJ379" s="8"/>
      <c r="AK379" s="8"/>
      <c r="AL379" s="8"/>
      <c r="AM379" s="7"/>
    </row>
    <row r="380" spans="1:41" ht="15" x14ac:dyDescent="0.25">
      <c r="A380" s="15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  <c r="V380" s="167"/>
      <c r="W380" s="167"/>
      <c r="X380" s="167"/>
      <c r="Y380" s="167"/>
      <c r="Z380" s="167"/>
      <c r="AA380" s="168"/>
      <c r="AB380" s="13"/>
      <c r="AC380" s="11" t="s">
        <v>6</v>
      </c>
      <c r="AD380" s="11" t="s">
        <v>5</v>
      </c>
      <c r="AE380" s="10"/>
      <c r="AF380" s="10"/>
      <c r="AG380" s="8"/>
      <c r="AH380" s="8"/>
      <c r="AI380" s="8"/>
      <c r="AJ380" s="8"/>
      <c r="AK380" s="8"/>
      <c r="AL380" s="8"/>
      <c r="AM380" s="7"/>
    </row>
    <row r="381" spans="1:41" ht="15" x14ac:dyDescent="0.25">
      <c r="A381" s="15"/>
      <c r="B381" s="8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0"/>
      <c r="R381" s="10"/>
      <c r="S381" s="10"/>
      <c r="T381" s="10"/>
      <c r="U381" s="10"/>
      <c r="V381" s="10"/>
      <c r="W381" s="10"/>
      <c r="X381" s="8"/>
      <c r="Y381" s="8"/>
      <c r="Z381" s="8"/>
      <c r="AA381" s="7"/>
      <c r="AB381" s="13"/>
      <c r="AC381" s="16" t="s">
        <v>4</v>
      </c>
      <c r="AD381" s="11" t="s">
        <v>3</v>
      </c>
      <c r="AE381" s="10"/>
      <c r="AF381" s="10"/>
      <c r="AG381" s="8"/>
      <c r="AH381" s="8"/>
      <c r="AI381" s="8"/>
      <c r="AJ381" s="8"/>
      <c r="AK381" s="8"/>
      <c r="AL381" s="8"/>
      <c r="AM381" s="7"/>
    </row>
    <row r="382" spans="1:41" ht="15" x14ac:dyDescent="0.25">
      <c r="A382" s="15"/>
      <c r="B382" s="8"/>
      <c r="C382" s="8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0"/>
      <c r="R382" s="10"/>
      <c r="S382" s="10"/>
      <c r="T382" s="10"/>
      <c r="U382" s="10"/>
      <c r="V382" s="10"/>
      <c r="W382" s="10"/>
      <c r="X382" s="8"/>
      <c r="Y382" s="8"/>
      <c r="Z382" s="8"/>
      <c r="AA382" s="7"/>
      <c r="AB382" s="13"/>
      <c r="AC382" s="12"/>
      <c r="AD382" s="11" t="s">
        <v>2</v>
      </c>
      <c r="AE382" s="8"/>
      <c r="AF382" s="10"/>
      <c r="AG382" s="9"/>
      <c r="AH382" s="8" t="s">
        <v>1</v>
      </c>
      <c r="AI382" s="8"/>
      <c r="AJ382" s="8"/>
      <c r="AK382" s="8"/>
      <c r="AL382" s="8"/>
      <c r="AM382" s="7"/>
    </row>
    <row r="383" spans="1:41" ht="14.4" thickBot="1" x14ac:dyDescent="0.3">
      <c r="A383" s="6"/>
      <c r="B383" s="4"/>
      <c r="C383" s="4"/>
      <c r="D383" s="4"/>
      <c r="E383" s="5"/>
      <c r="F383" s="5"/>
      <c r="G383" s="5"/>
      <c r="H383" s="5"/>
      <c r="I383" s="5"/>
      <c r="J383" s="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3"/>
      <c r="V383" s="3"/>
      <c r="W383" s="3"/>
      <c r="X383" s="3"/>
      <c r="Y383" s="3"/>
      <c r="Z383" s="3"/>
      <c r="AA383" s="2"/>
      <c r="AB383" s="169" t="s">
        <v>86</v>
      </c>
      <c r="AC383" s="170"/>
      <c r="AD383" s="170"/>
      <c r="AE383" s="170"/>
      <c r="AF383" s="170"/>
      <c r="AG383" s="170"/>
      <c r="AH383" s="170"/>
      <c r="AI383" s="170"/>
      <c r="AJ383" s="170"/>
      <c r="AK383" s="170"/>
      <c r="AL383" s="170"/>
      <c r="AM383" s="171"/>
    </row>
    <row r="384" spans="1:41" ht="15" x14ac:dyDescent="0.25">
      <c r="A384" s="263"/>
      <c r="B384" s="264"/>
      <c r="C384" s="265"/>
      <c r="D384" s="266" t="s">
        <v>85</v>
      </c>
      <c r="E384" s="267"/>
      <c r="F384" s="267"/>
      <c r="G384" s="267"/>
      <c r="H384" s="267"/>
      <c r="I384" s="267"/>
      <c r="J384" s="267"/>
      <c r="K384" s="267"/>
      <c r="L384" s="267"/>
      <c r="M384" s="267"/>
      <c r="N384" s="267"/>
      <c r="O384" s="267"/>
      <c r="P384" s="267"/>
      <c r="Q384" s="267"/>
      <c r="R384" s="267"/>
      <c r="S384" s="267"/>
      <c r="T384" s="267"/>
      <c r="U384" s="267"/>
      <c r="V384" s="267"/>
      <c r="W384" s="267"/>
      <c r="X384" s="268"/>
      <c r="Y384" s="268"/>
      <c r="Z384" s="268"/>
      <c r="AA384" s="269"/>
      <c r="AB384" s="274"/>
      <c r="AC384" s="201"/>
      <c r="AD384" s="201"/>
      <c r="AE384" s="201"/>
      <c r="AF384" s="201"/>
      <c r="AG384" s="201"/>
      <c r="AH384" s="201"/>
      <c r="AI384" s="201"/>
      <c r="AJ384" s="201"/>
      <c r="AK384" s="201"/>
      <c r="AL384" s="201"/>
      <c r="AM384" s="275"/>
    </row>
    <row r="385" spans="1:39" ht="15" x14ac:dyDescent="0.25">
      <c r="A385" s="276" t="s">
        <v>84</v>
      </c>
      <c r="B385" s="204"/>
      <c r="C385" s="277"/>
      <c r="D385" s="270"/>
      <c r="E385" s="271"/>
      <c r="F385" s="271"/>
      <c r="G385" s="271"/>
      <c r="H385" s="271"/>
      <c r="I385" s="271"/>
      <c r="J385" s="271"/>
      <c r="K385" s="271"/>
      <c r="L385" s="271"/>
      <c r="M385" s="271"/>
      <c r="N385" s="271"/>
      <c r="O385" s="271"/>
      <c r="P385" s="271"/>
      <c r="Q385" s="271"/>
      <c r="R385" s="271"/>
      <c r="S385" s="271"/>
      <c r="T385" s="271"/>
      <c r="U385" s="271"/>
      <c r="V385" s="271"/>
      <c r="W385" s="271"/>
      <c r="X385" s="272"/>
      <c r="Y385" s="272"/>
      <c r="Z385" s="272"/>
      <c r="AA385" s="273"/>
      <c r="AB385" s="276"/>
      <c r="AC385" s="204"/>
      <c r="AD385" s="204"/>
      <c r="AE385" s="204"/>
      <c r="AF385" s="204"/>
      <c r="AG385" s="204"/>
      <c r="AH385" s="204"/>
      <c r="AI385" s="204"/>
      <c r="AJ385" s="204"/>
      <c r="AK385" s="204"/>
      <c r="AL385" s="204"/>
      <c r="AM385" s="278"/>
    </row>
    <row r="386" spans="1:39" ht="34.799999999999997" x14ac:dyDescent="0.25">
      <c r="A386" s="276"/>
      <c r="B386" s="204"/>
      <c r="C386" s="277"/>
      <c r="D386" s="23" t="s">
        <v>83</v>
      </c>
      <c r="E386" s="75"/>
      <c r="F386" s="75"/>
      <c r="G386" s="75"/>
      <c r="H386" s="75"/>
      <c r="I386" s="71" t="str">
        <f>D9</f>
        <v>PROFIL PRAKTYCZNY</v>
      </c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8"/>
      <c r="Y386" s="8"/>
      <c r="Z386" s="8"/>
      <c r="AA386" s="8"/>
      <c r="AB386" s="276"/>
      <c r="AC386" s="204"/>
      <c r="AD386" s="204"/>
      <c r="AE386" s="204"/>
      <c r="AF386" s="204"/>
      <c r="AG386" s="204"/>
      <c r="AH386" s="204"/>
      <c r="AI386" s="204"/>
      <c r="AJ386" s="204"/>
      <c r="AK386" s="204"/>
      <c r="AL386" s="204"/>
      <c r="AM386" s="278"/>
    </row>
    <row r="387" spans="1:39" ht="15" x14ac:dyDescent="0.25">
      <c r="A387" s="276"/>
      <c r="B387" s="279"/>
      <c r="C387" s="280"/>
      <c r="D387" s="23" t="s">
        <v>82</v>
      </c>
      <c r="E387" s="74"/>
      <c r="F387" s="74"/>
      <c r="G387" s="74"/>
      <c r="H387" s="74"/>
      <c r="I387" s="71" t="str">
        <f>D10</f>
        <v>STUDIA PIERWSZEGO STOPNIA (3-letnie, licencjackie)</v>
      </c>
      <c r="J387" s="14"/>
      <c r="K387" s="74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23"/>
      <c r="W387" s="23"/>
      <c r="X387" s="14"/>
      <c r="Y387" s="23"/>
      <c r="Z387" s="23"/>
      <c r="AA387" s="23"/>
      <c r="AB387" s="281"/>
      <c r="AC387" s="282"/>
      <c r="AD387" s="282"/>
      <c r="AE387" s="282"/>
      <c r="AF387" s="282"/>
      <c r="AG387" s="282"/>
      <c r="AH387" s="282"/>
      <c r="AI387" s="282"/>
      <c r="AJ387" s="282"/>
      <c r="AK387" s="282"/>
      <c r="AL387" s="282"/>
      <c r="AM387" s="283"/>
    </row>
    <row r="388" spans="1:39" ht="15" x14ac:dyDescent="0.25">
      <c r="A388" s="284" t="s">
        <v>81</v>
      </c>
      <c r="B388" s="279"/>
      <c r="C388" s="280"/>
      <c r="D388" s="23" t="s">
        <v>80</v>
      </c>
      <c r="E388" s="74"/>
      <c r="F388" s="74"/>
      <c r="G388" s="23"/>
      <c r="H388" s="23"/>
      <c r="I388" s="71" t="str">
        <f>D11</f>
        <v>STUDIA NIESTACJONARNE</v>
      </c>
      <c r="J388" s="14"/>
      <c r="K388" s="71"/>
      <c r="L388" s="71"/>
      <c r="M388" s="26"/>
      <c r="N388" s="74"/>
      <c r="O388" s="71"/>
      <c r="P388" s="71"/>
      <c r="Q388" s="71"/>
      <c r="R388" s="71"/>
      <c r="S388" s="71"/>
      <c r="T388" s="71"/>
      <c r="U388" s="71"/>
      <c r="V388" s="23"/>
      <c r="W388" s="23"/>
      <c r="X388" s="14"/>
      <c r="Y388" s="73"/>
      <c r="Z388" s="73"/>
      <c r="AA388" s="73"/>
      <c r="AB388" s="281" t="s">
        <v>79</v>
      </c>
      <c r="AC388" s="282"/>
      <c r="AD388" s="282"/>
      <c r="AE388" s="282"/>
      <c r="AF388" s="282"/>
      <c r="AG388" s="282"/>
      <c r="AH388" s="282"/>
      <c r="AI388" s="282"/>
      <c r="AJ388" s="282"/>
      <c r="AK388" s="282"/>
      <c r="AL388" s="282"/>
      <c r="AM388" s="283"/>
    </row>
    <row r="389" spans="1:39" ht="15" x14ac:dyDescent="0.25">
      <c r="A389" s="281" t="s">
        <v>78</v>
      </c>
      <c r="B389" s="282"/>
      <c r="C389" s="285"/>
      <c r="D389" s="23" t="s">
        <v>77</v>
      </c>
      <c r="E389" s="23"/>
      <c r="F389" s="23"/>
      <c r="G389" s="23"/>
      <c r="H389" s="23"/>
      <c r="I389" s="71" t="str">
        <f>D8</f>
        <v>FINANSE I RACHUNKOWOŚĆ</v>
      </c>
      <c r="J389" s="14"/>
      <c r="K389" s="71"/>
      <c r="L389" s="71"/>
      <c r="M389" s="71"/>
      <c r="N389" s="74"/>
      <c r="O389" s="71"/>
      <c r="P389" s="71"/>
      <c r="Q389" s="71"/>
      <c r="R389" s="71"/>
      <c r="S389" s="71"/>
      <c r="T389" s="71"/>
      <c r="U389" s="71"/>
      <c r="V389" s="23"/>
      <c r="W389" s="23"/>
      <c r="X389" s="14"/>
      <c r="Y389" s="73"/>
      <c r="Z389" s="73"/>
      <c r="AA389" s="73"/>
      <c r="AB389" s="281" t="s">
        <v>76</v>
      </c>
      <c r="AC389" s="282"/>
      <c r="AD389" s="282"/>
      <c r="AE389" s="282"/>
      <c r="AF389" s="282"/>
      <c r="AG389" s="282"/>
      <c r="AH389" s="282"/>
      <c r="AI389" s="282"/>
      <c r="AJ389" s="282"/>
      <c r="AK389" s="282"/>
      <c r="AL389" s="282"/>
      <c r="AM389" s="283"/>
    </row>
    <row r="390" spans="1:39" ht="15" x14ac:dyDescent="0.25">
      <c r="A390" s="284" t="s">
        <v>75</v>
      </c>
      <c r="B390" s="279"/>
      <c r="C390" s="280"/>
      <c r="D390" s="72" t="s">
        <v>74</v>
      </c>
      <c r="E390" s="23"/>
      <c r="F390" s="23"/>
      <c r="G390" s="23"/>
      <c r="H390" s="23"/>
      <c r="I390" s="71" t="s">
        <v>73</v>
      </c>
      <c r="J390" s="14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23"/>
      <c r="W390" s="23"/>
      <c r="X390" s="14"/>
      <c r="Y390" s="23"/>
      <c r="Z390" s="23"/>
      <c r="AA390" s="23"/>
      <c r="AB390" s="284"/>
      <c r="AC390" s="279"/>
      <c r="AD390" s="279"/>
      <c r="AE390" s="279"/>
      <c r="AF390" s="279"/>
      <c r="AG390" s="279"/>
      <c r="AH390" s="279"/>
      <c r="AI390" s="279"/>
      <c r="AJ390" s="279"/>
      <c r="AK390" s="279"/>
      <c r="AL390" s="279"/>
      <c r="AM390" s="286"/>
    </row>
    <row r="391" spans="1:39" ht="15.6" thickBot="1" x14ac:dyDescent="0.3">
      <c r="A391" s="287"/>
      <c r="B391" s="288"/>
      <c r="C391" s="289"/>
      <c r="D391" s="290"/>
      <c r="E391" s="288"/>
      <c r="F391" s="288"/>
      <c r="G391" s="288"/>
      <c r="H391" s="288"/>
      <c r="I391" s="288"/>
      <c r="J391" s="288"/>
      <c r="K391" s="288"/>
      <c r="L391" s="288"/>
      <c r="M391" s="288"/>
      <c r="N391" s="288"/>
      <c r="O391" s="288"/>
      <c r="P391" s="288"/>
      <c r="Q391" s="288"/>
      <c r="R391" s="288"/>
      <c r="S391" s="288"/>
      <c r="T391" s="288"/>
      <c r="U391" s="288"/>
      <c r="V391" s="288"/>
      <c r="W391" s="288"/>
      <c r="X391" s="288"/>
      <c r="Y391" s="288"/>
      <c r="Z391" s="288"/>
      <c r="AA391" s="291"/>
      <c r="AB391" s="292"/>
      <c r="AC391" s="293"/>
      <c r="AD391" s="293"/>
      <c r="AE391" s="293"/>
      <c r="AF391" s="293"/>
      <c r="AG391" s="293"/>
      <c r="AH391" s="293"/>
      <c r="AI391" s="293"/>
      <c r="AJ391" s="293"/>
      <c r="AK391" s="293"/>
      <c r="AL391" s="293"/>
      <c r="AM391" s="294"/>
    </row>
    <row r="392" spans="1:39" ht="14.4" thickBot="1" x14ac:dyDescent="0.3">
      <c r="A392" s="70"/>
      <c r="B392" s="69"/>
      <c r="C392" s="69"/>
      <c r="D392" s="68"/>
      <c r="E392" s="8"/>
      <c r="F392" s="8"/>
      <c r="G392" s="8"/>
      <c r="H392" s="8"/>
      <c r="I392" s="8"/>
      <c r="J392" s="8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24"/>
      <c r="W392" s="24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8"/>
      <c r="AM392" s="7"/>
    </row>
    <row r="393" spans="1:39" x14ac:dyDescent="0.25">
      <c r="A393" s="295" t="s">
        <v>72</v>
      </c>
      <c r="B393" s="298" t="s">
        <v>71</v>
      </c>
      <c r="C393" s="299"/>
      <c r="D393" s="304" t="s">
        <v>70</v>
      </c>
      <c r="E393" s="305"/>
      <c r="F393" s="306"/>
      <c r="G393" s="310" t="s">
        <v>69</v>
      </c>
      <c r="H393" s="210"/>
      <c r="I393" s="210"/>
      <c r="J393" s="210"/>
      <c r="K393" s="210"/>
      <c r="L393" s="218" t="s">
        <v>68</v>
      </c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  <c r="AH393" s="210"/>
      <c r="AI393" s="210"/>
      <c r="AJ393" s="210"/>
      <c r="AK393" s="210"/>
      <c r="AL393" s="210"/>
      <c r="AM393" s="211"/>
    </row>
    <row r="394" spans="1:39" x14ac:dyDescent="0.25">
      <c r="A394" s="296"/>
      <c r="B394" s="300"/>
      <c r="C394" s="301"/>
      <c r="D394" s="307"/>
      <c r="E394" s="308"/>
      <c r="F394" s="309"/>
      <c r="G394" s="187" t="s">
        <v>44</v>
      </c>
      <c r="H394" s="229" t="s">
        <v>67</v>
      </c>
      <c r="I394" s="229"/>
      <c r="J394" s="229"/>
      <c r="K394" s="253"/>
      <c r="L394" s="215" t="s">
        <v>42</v>
      </c>
      <c r="M394" s="216"/>
      <c r="N394" s="216"/>
      <c r="O394" s="217"/>
      <c r="P394" s="215" t="s">
        <v>41</v>
      </c>
      <c r="Q394" s="216"/>
      <c r="R394" s="216"/>
      <c r="S394" s="217"/>
      <c r="T394" s="215" t="s">
        <v>40</v>
      </c>
      <c r="U394" s="216"/>
      <c r="V394" s="216"/>
      <c r="W394" s="217"/>
      <c r="X394" s="215" t="s">
        <v>39</v>
      </c>
      <c r="Y394" s="216"/>
      <c r="Z394" s="216"/>
      <c r="AA394" s="217"/>
      <c r="AB394" s="215" t="s">
        <v>38</v>
      </c>
      <c r="AC394" s="216"/>
      <c r="AD394" s="216"/>
      <c r="AE394" s="217"/>
      <c r="AF394" s="215" t="s">
        <v>37</v>
      </c>
      <c r="AG394" s="216"/>
      <c r="AH394" s="216"/>
      <c r="AI394" s="217"/>
      <c r="AJ394" s="231" t="s">
        <v>36</v>
      </c>
      <c r="AK394" s="232"/>
      <c r="AL394" s="232"/>
      <c r="AM394" s="233"/>
    </row>
    <row r="395" spans="1:39" x14ac:dyDescent="0.25">
      <c r="A395" s="296"/>
      <c r="B395" s="300"/>
      <c r="C395" s="301"/>
      <c r="D395" s="223" t="s">
        <v>46</v>
      </c>
      <c r="E395" s="183" t="s">
        <v>45</v>
      </c>
      <c r="F395" s="185" t="s">
        <v>27</v>
      </c>
      <c r="G395" s="311"/>
      <c r="H395" s="229" t="s">
        <v>35</v>
      </c>
      <c r="I395" s="229" t="s">
        <v>34</v>
      </c>
      <c r="J395" s="229" t="s">
        <v>11</v>
      </c>
      <c r="K395" s="253" t="s">
        <v>66</v>
      </c>
      <c r="L395" s="260" t="s">
        <v>65</v>
      </c>
      <c r="M395" s="261"/>
      <c r="N395" s="261"/>
      <c r="O395" s="261"/>
      <c r="P395" s="261"/>
      <c r="Q395" s="261"/>
      <c r="R395" s="261"/>
      <c r="S395" s="261"/>
      <c r="T395" s="261"/>
      <c r="U395" s="261"/>
      <c r="V395" s="261"/>
      <c r="W395" s="261"/>
      <c r="X395" s="261"/>
      <c r="Y395" s="261"/>
      <c r="Z395" s="261"/>
      <c r="AA395" s="261"/>
      <c r="AB395" s="261"/>
      <c r="AC395" s="261"/>
      <c r="AD395" s="261"/>
      <c r="AE395" s="261"/>
      <c r="AF395" s="261"/>
      <c r="AG395" s="261"/>
      <c r="AH395" s="261"/>
      <c r="AI395" s="261"/>
      <c r="AJ395" s="261"/>
      <c r="AK395" s="261"/>
      <c r="AL395" s="261"/>
      <c r="AM395" s="262"/>
    </row>
    <row r="396" spans="1:39" x14ac:dyDescent="0.25">
      <c r="A396" s="296"/>
      <c r="B396" s="300"/>
      <c r="C396" s="301"/>
      <c r="D396" s="223"/>
      <c r="E396" s="225"/>
      <c r="F396" s="226"/>
      <c r="G396" s="311"/>
      <c r="H396" s="229"/>
      <c r="I396" s="229"/>
      <c r="J396" s="229"/>
      <c r="K396" s="253"/>
      <c r="L396" s="187" t="s">
        <v>35</v>
      </c>
      <c r="M396" s="181" t="s">
        <v>34</v>
      </c>
      <c r="N396" s="183" t="s">
        <v>33</v>
      </c>
      <c r="O396" s="185" t="s">
        <v>64</v>
      </c>
      <c r="P396" s="187" t="s">
        <v>35</v>
      </c>
      <c r="Q396" s="181" t="s">
        <v>34</v>
      </c>
      <c r="R396" s="183" t="s">
        <v>33</v>
      </c>
      <c r="S396" s="185" t="s">
        <v>64</v>
      </c>
      <c r="T396" s="187" t="s">
        <v>35</v>
      </c>
      <c r="U396" s="181" t="s">
        <v>34</v>
      </c>
      <c r="V396" s="183" t="s">
        <v>33</v>
      </c>
      <c r="W396" s="185" t="s">
        <v>64</v>
      </c>
      <c r="X396" s="187" t="s">
        <v>35</v>
      </c>
      <c r="Y396" s="181" t="s">
        <v>34</v>
      </c>
      <c r="Z396" s="183" t="s">
        <v>33</v>
      </c>
      <c r="AA396" s="185" t="s">
        <v>64</v>
      </c>
      <c r="AB396" s="187" t="s">
        <v>35</v>
      </c>
      <c r="AC396" s="181" t="s">
        <v>34</v>
      </c>
      <c r="AD396" s="183" t="s">
        <v>33</v>
      </c>
      <c r="AE396" s="185" t="s">
        <v>64</v>
      </c>
      <c r="AF396" s="187" t="s">
        <v>35</v>
      </c>
      <c r="AG396" s="181" t="s">
        <v>34</v>
      </c>
      <c r="AH396" s="183" t="s">
        <v>33</v>
      </c>
      <c r="AI396" s="185" t="s">
        <v>64</v>
      </c>
      <c r="AJ396" s="196" t="s">
        <v>35</v>
      </c>
      <c r="AK396" s="179" t="s">
        <v>34</v>
      </c>
      <c r="AL396" s="234" t="s">
        <v>33</v>
      </c>
      <c r="AM396" s="192" t="s">
        <v>32</v>
      </c>
    </row>
    <row r="397" spans="1:39" ht="13.8" thickBot="1" x14ac:dyDescent="0.3">
      <c r="A397" s="297"/>
      <c r="B397" s="302"/>
      <c r="C397" s="303"/>
      <c r="D397" s="224"/>
      <c r="E397" s="184"/>
      <c r="F397" s="186"/>
      <c r="G397" s="188"/>
      <c r="H397" s="230"/>
      <c r="I397" s="230"/>
      <c r="J397" s="230"/>
      <c r="K397" s="254"/>
      <c r="L397" s="188"/>
      <c r="M397" s="182"/>
      <c r="N397" s="184"/>
      <c r="O397" s="186"/>
      <c r="P397" s="188"/>
      <c r="Q397" s="182"/>
      <c r="R397" s="184"/>
      <c r="S397" s="186"/>
      <c r="T397" s="188"/>
      <c r="U397" s="182"/>
      <c r="V397" s="184"/>
      <c r="W397" s="186"/>
      <c r="X397" s="188"/>
      <c r="Y397" s="182"/>
      <c r="Z397" s="184"/>
      <c r="AA397" s="186"/>
      <c r="AB397" s="188"/>
      <c r="AC397" s="182"/>
      <c r="AD397" s="184"/>
      <c r="AE397" s="186"/>
      <c r="AF397" s="188"/>
      <c r="AG397" s="182"/>
      <c r="AH397" s="184"/>
      <c r="AI397" s="186"/>
      <c r="AJ397" s="197"/>
      <c r="AK397" s="180"/>
      <c r="AL397" s="235"/>
      <c r="AM397" s="193"/>
    </row>
    <row r="398" spans="1:39" ht="15.6" thickBot="1" x14ac:dyDescent="0.3">
      <c r="A398" s="66" t="s">
        <v>63</v>
      </c>
      <c r="B398" s="257" t="s">
        <v>62</v>
      </c>
      <c r="C398" s="257"/>
      <c r="D398" s="258"/>
      <c r="E398" s="258"/>
      <c r="F398" s="65"/>
      <c r="G398" s="65"/>
      <c r="H398" s="258"/>
      <c r="I398" s="258"/>
      <c r="J398" s="258"/>
      <c r="K398" s="258"/>
      <c r="L398" s="258"/>
      <c r="M398" s="258"/>
      <c r="N398" s="258"/>
      <c r="O398" s="258"/>
      <c r="P398" s="258"/>
      <c r="Q398" s="258"/>
      <c r="R398" s="258"/>
      <c r="S398" s="258"/>
      <c r="T398" s="258"/>
      <c r="U398" s="258"/>
      <c r="V398" s="258"/>
      <c r="W398" s="258"/>
      <c r="X398" s="258"/>
      <c r="Y398" s="258"/>
      <c r="Z398" s="258"/>
      <c r="AA398" s="258"/>
      <c r="AB398" s="258"/>
      <c r="AC398" s="258"/>
      <c r="AD398" s="258"/>
      <c r="AE398" s="258"/>
      <c r="AF398" s="258"/>
      <c r="AG398" s="258"/>
      <c r="AH398" s="258"/>
      <c r="AI398" s="258"/>
      <c r="AJ398" s="258"/>
      <c r="AK398" s="258"/>
      <c r="AL398" s="258"/>
      <c r="AM398" s="259"/>
    </row>
    <row r="399" spans="1:39" ht="31.2" customHeight="1" x14ac:dyDescent="0.25">
      <c r="A399" s="64" t="s">
        <v>24</v>
      </c>
      <c r="B399" s="255" t="s">
        <v>61</v>
      </c>
      <c r="C399" s="256"/>
      <c r="D399" s="63">
        <v>1</v>
      </c>
      <c r="E399" s="53">
        <v>2</v>
      </c>
      <c r="F399" s="49">
        <v>4</v>
      </c>
      <c r="G399" s="51">
        <f t="shared" ref="G399:G407" si="31">SUM(H399:K399)</f>
        <v>30</v>
      </c>
      <c r="H399" s="50">
        <f>L399+P399+T399+X399+AB399+AF399+AJ399</f>
        <v>10</v>
      </c>
      <c r="I399" s="50">
        <f>M399+Q399+U399+Y399+AC399+AG399+AK399</f>
        <v>10</v>
      </c>
      <c r="J399" s="50">
        <f>N399+R399+V399+Z399+AD399+AH399+AL399</f>
        <v>10</v>
      </c>
      <c r="K399" s="50"/>
      <c r="L399" s="58"/>
      <c r="M399" s="62"/>
      <c r="N399" s="62"/>
      <c r="O399" s="57"/>
      <c r="P399" s="61"/>
      <c r="Q399" s="62"/>
      <c r="R399" s="62"/>
      <c r="S399" s="57"/>
      <c r="T399" s="61"/>
      <c r="U399" s="62"/>
      <c r="V399" s="62"/>
      <c r="W399" s="57"/>
      <c r="X399" s="51"/>
      <c r="Y399" s="50"/>
      <c r="Z399" s="50"/>
      <c r="AA399" s="49"/>
      <c r="AB399" s="157">
        <v>10</v>
      </c>
      <c r="AC399" s="50">
        <v>10</v>
      </c>
      <c r="AD399" s="50">
        <v>10</v>
      </c>
      <c r="AE399" s="49"/>
      <c r="AF399" s="51"/>
      <c r="AG399" s="50"/>
      <c r="AH399" s="50"/>
      <c r="AI399" s="49"/>
      <c r="AJ399" s="48"/>
      <c r="AK399" s="47"/>
      <c r="AL399" s="47"/>
      <c r="AM399" s="46"/>
    </row>
    <row r="400" spans="1:39" ht="30.6" customHeight="1" x14ac:dyDescent="0.25">
      <c r="A400" s="52" t="s">
        <v>21</v>
      </c>
      <c r="B400" s="255" t="s">
        <v>60</v>
      </c>
      <c r="C400" s="256"/>
      <c r="D400" s="51"/>
      <c r="E400" s="60">
        <v>2</v>
      </c>
      <c r="F400" s="49">
        <v>3</v>
      </c>
      <c r="G400" s="51">
        <f t="shared" si="31"/>
        <v>20</v>
      </c>
      <c r="H400" s="50">
        <f>L400+P400+T400+X400+AB400+AF400+AJ400</f>
        <v>10</v>
      </c>
      <c r="I400" s="50">
        <f>M400+Q400+U400+Y400+AC400+AG400+AK400</f>
        <v>10</v>
      </c>
      <c r="J400" s="50"/>
      <c r="K400" s="50"/>
      <c r="L400" s="52"/>
      <c r="M400" s="50"/>
      <c r="N400" s="50"/>
      <c r="O400" s="49"/>
      <c r="P400" s="51"/>
      <c r="Q400" s="50"/>
      <c r="R400" s="50"/>
      <c r="S400" s="49"/>
      <c r="T400" s="51"/>
      <c r="U400" s="50"/>
      <c r="V400" s="50"/>
      <c r="W400" s="49"/>
      <c r="X400" s="51"/>
      <c r="Y400" s="50"/>
      <c r="Z400" s="50"/>
      <c r="AA400" s="49"/>
      <c r="AB400" s="51">
        <v>10</v>
      </c>
      <c r="AC400" s="50">
        <v>10</v>
      </c>
      <c r="AD400" s="50"/>
      <c r="AE400" s="49"/>
      <c r="AF400" s="51"/>
      <c r="AG400" s="50"/>
      <c r="AH400" s="50"/>
      <c r="AI400" s="49"/>
      <c r="AJ400" s="48"/>
      <c r="AK400" s="47"/>
      <c r="AL400" s="47"/>
      <c r="AM400" s="46"/>
    </row>
    <row r="401" spans="1:41" ht="15" x14ac:dyDescent="0.25">
      <c r="A401" s="52" t="s">
        <v>17</v>
      </c>
      <c r="B401" s="255" t="s">
        <v>59</v>
      </c>
      <c r="C401" s="256"/>
      <c r="D401" s="61"/>
      <c r="E401" s="60">
        <v>2</v>
      </c>
      <c r="F401" s="57">
        <v>3</v>
      </c>
      <c r="G401" s="51">
        <f t="shared" si="31"/>
        <v>20</v>
      </c>
      <c r="H401" s="50">
        <f>L401+P401+T401+X401+AB401+AF401+AJ401</f>
        <v>10</v>
      </c>
      <c r="I401" s="50"/>
      <c r="J401" s="50">
        <f>N401+R401+V401+Z401+AD401+AH401+AL401</f>
        <v>10</v>
      </c>
      <c r="K401" s="59"/>
      <c r="L401" s="58"/>
      <c r="M401" s="50"/>
      <c r="N401" s="50"/>
      <c r="O401" s="57"/>
      <c r="P401" s="51"/>
      <c r="Q401" s="50"/>
      <c r="R401" s="50"/>
      <c r="S401" s="57"/>
      <c r="T401" s="51"/>
      <c r="U401" s="50"/>
      <c r="V401" s="50"/>
      <c r="W401" s="57"/>
      <c r="X401" s="51"/>
      <c r="Y401" s="50"/>
      <c r="Z401" s="50"/>
      <c r="AA401" s="57"/>
      <c r="AB401" s="51">
        <v>10</v>
      </c>
      <c r="AC401" s="50"/>
      <c r="AD401" s="50">
        <v>10</v>
      </c>
      <c r="AE401" s="57"/>
      <c r="AF401" s="51"/>
      <c r="AG401" s="50"/>
      <c r="AH401" s="50"/>
      <c r="AI401" s="57"/>
      <c r="AJ401" s="48"/>
      <c r="AK401" s="47"/>
      <c r="AL401" s="47"/>
      <c r="AM401" s="56"/>
    </row>
    <row r="402" spans="1:41" ht="33" customHeight="1" x14ac:dyDescent="0.25">
      <c r="A402" s="52" t="s">
        <v>13</v>
      </c>
      <c r="B402" s="255" t="s">
        <v>58</v>
      </c>
      <c r="C402" s="256"/>
      <c r="D402" s="51"/>
      <c r="E402" s="53">
        <v>1</v>
      </c>
      <c r="F402" s="49">
        <v>2</v>
      </c>
      <c r="G402" s="51">
        <f t="shared" si="31"/>
        <v>15</v>
      </c>
      <c r="H402" s="50"/>
      <c r="I402" s="50">
        <f>M402+Q402+U402+Y402+AC402+AG402+AK402</f>
        <v>15</v>
      </c>
      <c r="J402" s="50"/>
      <c r="K402" s="50"/>
      <c r="L402" s="52"/>
      <c r="M402" s="50"/>
      <c r="N402" s="50"/>
      <c r="O402" s="49"/>
      <c r="P402" s="51"/>
      <c r="Q402" s="50"/>
      <c r="R402" s="50"/>
      <c r="S402" s="49"/>
      <c r="T402" s="51"/>
      <c r="U402" s="50"/>
      <c r="V402" s="50"/>
      <c r="W402" s="49"/>
      <c r="X402" s="51"/>
      <c r="Y402" s="50"/>
      <c r="Z402" s="50"/>
      <c r="AA402" s="49"/>
      <c r="AB402" s="51"/>
      <c r="AC402" s="50">
        <v>15</v>
      </c>
      <c r="AD402" s="50"/>
      <c r="AE402" s="49"/>
      <c r="AF402" s="51"/>
      <c r="AG402" s="50"/>
      <c r="AH402" s="50"/>
      <c r="AI402" s="49"/>
      <c r="AJ402" s="48"/>
      <c r="AK402" s="47"/>
      <c r="AL402" s="47"/>
      <c r="AM402" s="46"/>
    </row>
    <row r="403" spans="1:41" ht="37.950000000000003" customHeight="1" x14ac:dyDescent="0.25">
      <c r="A403" s="52" t="s">
        <v>9</v>
      </c>
      <c r="B403" s="255" t="s">
        <v>57</v>
      </c>
      <c r="C403" s="256"/>
      <c r="D403" s="51"/>
      <c r="E403" s="53">
        <v>2</v>
      </c>
      <c r="F403" s="49">
        <v>3</v>
      </c>
      <c r="G403" s="51">
        <f t="shared" si="31"/>
        <v>20</v>
      </c>
      <c r="H403" s="50">
        <f>L403+P403+T403+X403+AB403+AF403+AJ403</f>
        <v>10</v>
      </c>
      <c r="I403" s="50">
        <f>M403+Q403+U403+Y403+AC403+AG403+AK403</f>
        <v>10</v>
      </c>
      <c r="J403" s="50"/>
      <c r="K403" s="50"/>
      <c r="L403" s="52"/>
      <c r="M403" s="50"/>
      <c r="N403" s="50"/>
      <c r="O403" s="49"/>
      <c r="P403" s="51"/>
      <c r="Q403" s="50"/>
      <c r="R403" s="50"/>
      <c r="S403" s="49"/>
      <c r="T403" s="51"/>
      <c r="U403" s="50"/>
      <c r="V403" s="50"/>
      <c r="W403" s="49"/>
      <c r="X403" s="51"/>
      <c r="Y403" s="50"/>
      <c r="Z403" s="50"/>
      <c r="AA403" s="49"/>
      <c r="AB403" s="51">
        <v>10</v>
      </c>
      <c r="AC403" s="50">
        <v>10</v>
      </c>
      <c r="AD403" s="50"/>
      <c r="AE403" s="49"/>
      <c r="AF403" s="51"/>
      <c r="AG403" s="50"/>
      <c r="AH403" s="50"/>
      <c r="AI403" s="49"/>
      <c r="AJ403" s="48"/>
      <c r="AK403" s="47"/>
      <c r="AL403" s="47"/>
      <c r="AM403" s="46"/>
    </row>
    <row r="404" spans="1:41" ht="15" x14ac:dyDescent="0.25">
      <c r="A404" s="52" t="s">
        <v>56</v>
      </c>
      <c r="B404" s="255" t="s">
        <v>55</v>
      </c>
      <c r="C404" s="256"/>
      <c r="D404" s="51"/>
      <c r="E404" s="53">
        <v>1</v>
      </c>
      <c r="F404" s="49">
        <v>2</v>
      </c>
      <c r="G404" s="51">
        <f t="shared" si="31"/>
        <v>15</v>
      </c>
      <c r="H404" s="50"/>
      <c r="I404" s="50"/>
      <c r="J404" s="50"/>
      <c r="K404" s="55">
        <f>O404+S404+W404+AA404+AE404+AI404+AM404</f>
        <v>15</v>
      </c>
      <c r="L404" s="52"/>
      <c r="M404" s="50"/>
      <c r="N404" s="50"/>
      <c r="O404" s="49"/>
      <c r="P404" s="51"/>
      <c r="Q404" s="50"/>
      <c r="R404" s="50"/>
      <c r="S404" s="49"/>
      <c r="T404" s="51"/>
      <c r="U404" s="50"/>
      <c r="V404" s="50"/>
      <c r="W404" s="49"/>
      <c r="X404" s="51"/>
      <c r="Y404" s="50"/>
      <c r="Z404" s="50"/>
      <c r="AA404" s="49"/>
      <c r="AB404" s="51"/>
      <c r="AC404" s="50"/>
      <c r="AD404" s="50"/>
      <c r="AE404" s="55">
        <v>15</v>
      </c>
      <c r="AF404" s="51"/>
      <c r="AG404" s="50"/>
      <c r="AH404" s="50"/>
      <c r="AI404" s="49"/>
      <c r="AJ404" s="48"/>
      <c r="AK404" s="47"/>
      <c r="AL404" s="47"/>
      <c r="AM404" s="46"/>
    </row>
    <row r="405" spans="1:41" ht="15" x14ac:dyDescent="0.25">
      <c r="A405" s="52" t="s">
        <v>54</v>
      </c>
      <c r="B405" s="255" t="s">
        <v>53</v>
      </c>
      <c r="C405" s="256"/>
      <c r="D405" s="54"/>
      <c r="E405" s="53">
        <v>2</v>
      </c>
      <c r="F405" s="49">
        <v>3</v>
      </c>
      <c r="G405" s="51">
        <f t="shared" si="31"/>
        <v>20</v>
      </c>
      <c r="H405" s="50">
        <f>L405+P405+T405+X405+AB405+AF405+AJ405</f>
        <v>10</v>
      </c>
      <c r="I405" s="50">
        <f>M405+Q405+U405+Y405+AC405+AG405+AK405</f>
        <v>10</v>
      </c>
      <c r="J405" s="50"/>
      <c r="K405" s="50"/>
      <c r="L405" s="52"/>
      <c r="M405" s="50"/>
      <c r="N405" s="50"/>
      <c r="O405" s="49"/>
      <c r="P405" s="51"/>
      <c r="Q405" s="50"/>
      <c r="R405" s="50"/>
      <c r="S405" s="49"/>
      <c r="T405" s="51"/>
      <c r="U405" s="50"/>
      <c r="V405" s="50"/>
      <c r="W405" s="49"/>
      <c r="X405" s="51"/>
      <c r="Y405" s="50"/>
      <c r="Z405" s="50"/>
      <c r="AA405" s="49"/>
      <c r="AB405" s="51">
        <v>10</v>
      </c>
      <c r="AC405" s="50">
        <v>10</v>
      </c>
      <c r="AD405" s="50"/>
      <c r="AE405" s="49"/>
      <c r="AF405" s="51"/>
      <c r="AG405" s="50"/>
      <c r="AH405" s="50"/>
      <c r="AI405" s="49"/>
      <c r="AJ405" s="48"/>
      <c r="AK405" s="47"/>
      <c r="AL405" s="47"/>
      <c r="AM405" s="46"/>
    </row>
    <row r="406" spans="1:41" ht="34.200000000000003" customHeight="1" x14ac:dyDescent="0.25">
      <c r="A406" s="52" t="s">
        <v>52</v>
      </c>
      <c r="B406" s="255" t="s">
        <v>51</v>
      </c>
      <c r="C406" s="256"/>
      <c r="D406" s="51"/>
      <c r="E406" s="53">
        <v>1</v>
      </c>
      <c r="F406" s="49">
        <v>2</v>
      </c>
      <c r="G406" s="51">
        <f t="shared" si="31"/>
        <v>15</v>
      </c>
      <c r="H406" s="50"/>
      <c r="I406" s="50">
        <f>M406+Q406+U406+Y406+AC406+AG406+AK406</f>
        <v>15</v>
      </c>
      <c r="J406" s="50"/>
      <c r="K406" s="50"/>
      <c r="L406" s="52"/>
      <c r="M406" s="50"/>
      <c r="N406" s="50"/>
      <c r="O406" s="49"/>
      <c r="P406" s="51"/>
      <c r="Q406" s="50"/>
      <c r="R406" s="50"/>
      <c r="S406" s="49"/>
      <c r="T406" s="51"/>
      <c r="U406" s="50"/>
      <c r="V406" s="50"/>
      <c r="W406" s="49"/>
      <c r="X406" s="51"/>
      <c r="Y406" s="50"/>
      <c r="Z406" s="50"/>
      <c r="AA406" s="49"/>
      <c r="AB406" s="51"/>
      <c r="AC406" s="50">
        <v>15</v>
      </c>
      <c r="AD406" s="50"/>
      <c r="AE406" s="49"/>
      <c r="AF406" s="51"/>
      <c r="AG406" s="50"/>
      <c r="AH406" s="50"/>
      <c r="AI406" s="49"/>
      <c r="AJ406" s="48"/>
      <c r="AK406" s="47"/>
      <c r="AL406" s="47"/>
      <c r="AM406" s="46"/>
    </row>
    <row r="407" spans="1:41" ht="39" customHeight="1" thickBot="1" x14ac:dyDescent="0.3">
      <c r="A407" s="52" t="s">
        <v>50</v>
      </c>
      <c r="B407" s="255" t="s">
        <v>49</v>
      </c>
      <c r="C407" s="256"/>
      <c r="D407" s="51"/>
      <c r="E407" s="53">
        <v>2</v>
      </c>
      <c r="F407" s="49">
        <v>3</v>
      </c>
      <c r="G407" s="51">
        <f t="shared" si="31"/>
        <v>20</v>
      </c>
      <c r="H407" s="50">
        <f>L407+P407+T407+X407+AB407+AF407+AJ407</f>
        <v>10</v>
      </c>
      <c r="I407" s="50">
        <f>M407+Q407+U407+Y407+AC407+AG407+AK407</f>
        <v>10</v>
      </c>
      <c r="J407" s="50"/>
      <c r="K407" s="50"/>
      <c r="L407" s="52"/>
      <c r="M407" s="50"/>
      <c r="N407" s="50"/>
      <c r="O407" s="49"/>
      <c r="P407" s="51"/>
      <c r="Q407" s="50"/>
      <c r="R407" s="50"/>
      <c r="S407" s="49"/>
      <c r="T407" s="51"/>
      <c r="U407" s="50"/>
      <c r="V407" s="50"/>
      <c r="W407" s="49"/>
      <c r="X407" s="51"/>
      <c r="Y407" s="50"/>
      <c r="Z407" s="50"/>
      <c r="AA407" s="49"/>
      <c r="AB407" s="51">
        <v>10</v>
      </c>
      <c r="AC407" s="50">
        <v>10</v>
      </c>
      <c r="AD407" s="50"/>
      <c r="AE407" s="49"/>
      <c r="AF407" s="51"/>
      <c r="AG407" s="50"/>
      <c r="AH407" s="50"/>
      <c r="AI407" s="49"/>
      <c r="AJ407" s="48"/>
      <c r="AK407" s="47"/>
      <c r="AL407" s="47"/>
      <c r="AM407" s="46"/>
    </row>
    <row r="408" spans="1:41" ht="13.8" thickTop="1" x14ac:dyDescent="0.25">
      <c r="A408" s="45"/>
      <c r="B408" s="236" t="s">
        <v>48</v>
      </c>
      <c r="C408" s="237"/>
      <c r="D408" s="240">
        <f t="shared" ref="D408:AM408" si="32">SUM(D399:D407)</f>
        <v>1</v>
      </c>
      <c r="E408" s="242">
        <f t="shared" si="32"/>
        <v>15</v>
      </c>
      <c r="F408" s="247">
        <f t="shared" si="32"/>
        <v>25</v>
      </c>
      <c r="G408" s="249">
        <f t="shared" si="32"/>
        <v>175</v>
      </c>
      <c r="H408" s="242">
        <f t="shared" si="32"/>
        <v>60</v>
      </c>
      <c r="I408" s="242">
        <f t="shared" si="32"/>
        <v>80</v>
      </c>
      <c r="J408" s="242">
        <f t="shared" si="32"/>
        <v>20</v>
      </c>
      <c r="K408" s="247">
        <f t="shared" si="32"/>
        <v>15</v>
      </c>
      <c r="L408" s="44">
        <f t="shared" si="32"/>
        <v>0</v>
      </c>
      <c r="M408" s="43">
        <f t="shared" si="32"/>
        <v>0</v>
      </c>
      <c r="N408" s="43">
        <f t="shared" si="32"/>
        <v>0</v>
      </c>
      <c r="O408" s="42">
        <f t="shared" si="32"/>
        <v>0</v>
      </c>
      <c r="P408" s="44">
        <f t="shared" si="32"/>
        <v>0</v>
      </c>
      <c r="Q408" s="43">
        <f t="shared" si="32"/>
        <v>0</v>
      </c>
      <c r="R408" s="43">
        <f t="shared" si="32"/>
        <v>0</v>
      </c>
      <c r="S408" s="42">
        <f t="shared" si="32"/>
        <v>0</v>
      </c>
      <c r="T408" s="44">
        <f t="shared" si="32"/>
        <v>0</v>
      </c>
      <c r="U408" s="43">
        <f t="shared" si="32"/>
        <v>0</v>
      </c>
      <c r="V408" s="43">
        <f t="shared" si="32"/>
        <v>0</v>
      </c>
      <c r="W408" s="42">
        <f t="shared" si="32"/>
        <v>0</v>
      </c>
      <c r="X408" s="44">
        <f t="shared" si="32"/>
        <v>0</v>
      </c>
      <c r="Y408" s="43">
        <f t="shared" si="32"/>
        <v>0</v>
      </c>
      <c r="Z408" s="43">
        <f t="shared" si="32"/>
        <v>0</v>
      </c>
      <c r="AA408" s="42">
        <f t="shared" si="32"/>
        <v>0</v>
      </c>
      <c r="AB408" s="44">
        <f t="shared" si="32"/>
        <v>60</v>
      </c>
      <c r="AC408" s="43">
        <f t="shared" si="32"/>
        <v>80</v>
      </c>
      <c r="AD408" s="43">
        <f t="shared" si="32"/>
        <v>20</v>
      </c>
      <c r="AE408" s="42">
        <f t="shared" si="32"/>
        <v>15</v>
      </c>
      <c r="AF408" s="44">
        <f t="shared" si="32"/>
        <v>0</v>
      </c>
      <c r="AG408" s="43">
        <f t="shared" si="32"/>
        <v>0</v>
      </c>
      <c r="AH408" s="43">
        <f t="shared" si="32"/>
        <v>0</v>
      </c>
      <c r="AI408" s="42">
        <f t="shared" si="32"/>
        <v>0</v>
      </c>
      <c r="AJ408" s="41">
        <f t="shared" si="32"/>
        <v>0</v>
      </c>
      <c r="AK408" s="40">
        <f t="shared" si="32"/>
        <v>0</v>
      </c>
      <c r="AL408" s="40">
        <f t="shared" si="32"/>
        <v>0</v>
      </c>
      <c r="AM408" s="39">
        <f t="shared" si="32"/>
        <v>0</v>
      </c>
    </row>
    <row r="409" spans="1:41" ht="13.8" thickBot="1" x14ac:dyDescent="0.3">
      <c r="A409" s="38"/>
      <c r="B409" s="238"/>
      <c r="C409" s="239"/>
      <c r="D409" s="241"/>
      <c r="E409" s="243"/>
      <c r="F409" s="248"/>
      <c r="G409" s="250"/>
      <c r="H409" s="251"/>
      <c r="I409" s="251"/>
      <c r="J409" s="251"/>
      <c r="K409" s="252"/>
      <c r="L409" s="244">
        <f>SUM(L408:O408)</f>
        <v>0</v>
      </c>
      <c r="M409" s="245"/>
      <c r="N409" s="245"/>
      <c r="O409" s="246"/>
      <c r="P409" s="244">
        <f>SUM(P408:S408)</f>
        <v>0</v>
      </c>
      <c r="Q409" s="245"/>
      <c r="R409" s="245"/>
      <c r="S409" s="246"/>
      <c r="T409" s="244">
        <f>SUM(T408:W408)</f>
        <v>0</v>
      </c>
      <c r="U409" s="245"/>
      <c r="V409" s="245"/>
      <c r="W409" s="246"/>
      <c r="X409" s="244">
        <f>SUM(X408:AA408)</f>
        <v>0</v>
      </c>
      <c r="Y409" s="245"/>
      <c r="Z409" s="245"/>
      <c r="AA409" s="246"/>
      <c r="AB409" s="244">
        <f>SUM(AB408:AE408)</f>
        <v>175</v>
      </c>
      <c r="AC409" s="245"/>
      <c r="AD409" s="245"/>
      <c r="AE409" s="246"/>
      <c r="AF409" s="244">
        <f>SUM(AF408:AI408)</f>
        <v>0</v>
      </c>
      <c r="AG409" s="245"/>
      <c r="AH409" s="245"/>
      <c r="AI409" s="246"/>
      <c r="AJ409" s="159">
        <f>SUM(AJ408:AM408)</f>
        <v>0</v>
      </c>
      <c r="AK409" s="160"/>
      <c r="AL409" s="160"/>
      <c r="AM409" s="161"/>
    </row>
    <row r="410" spans="1:41" x14ac:dyDescent="0.25">
      <c r="A410" s="219" t="s">
        <v>47</v>
      </c>
      <c r="B410" s="220"/>
      <c r="C410" s="221"/>
      <c r="D410" s="222" t="s">
        <v>46</v>
      </c>
      <c r="E410" s="225" t="s">
        <v>45</v>
      </c>
      <c r="F410" s="185" t="s">
        <v>27</v>
      </c>
      <c r="G410" s="227" t="s">
        <v>44</v>
      </c>
      <c r="H410" s="229" t="s">
        <v>35</v>
      </c>
      <c r="I410" s="229" t="s">
        <v>34</v>
      </c>
      <c r="J410" s="229" t="s">
        <v>11</v>
      </c>
      <c r="K410" s="253" t="s">
        <v>43</v>
      </c>
      <c r="L410" s="215" t="s">
        <v>42</v>
      </c>
      <c r="M410" s="216"/>
      <c r="N410" s="216"/>
      <c r="O410" s="217"/>
      <c r="P410" s="215" t="s">
        <v>41</v>
      </c>
      <c r="Q410" s="216"/>
      <c r="R410" s="216"/>
      <c r="S410" s="217"/>
      <c r="T410" s="215" t="s">
        <v>40</v>
      </c>
      <c r="U410" s="216"/>
      <c r="V410" s="216"/>
      <c r="W410" s="217"/>
      <c r="X410" s="215" t="s">
        <v>39</v>
      </c>
      <c r="Y410" s="216"/>
      <c r="Z410" s="216"/>
      <c r="AA410" s="217"/>
      <c r="AB410" s="215" t="s">
        <v>38</v>
      </c>
      <c r="AC410" s="216"/>
      <c r="AD410" s="216"/>
      <c r="AE410" s="217"/>
      <c r="AF410" s="218" t="s">
        <v>37</v>
      </c>
      <c r="AG410" s="210"/>
      <c r="AH410" s="210"/>
      <c r="AI410" s="211"/>
      <c r="AJ410" s="231" t="s">
        <v>36</v>
      </c>
      <c r="AK410" s="232"/>
      <c r="AL410" s="232"/>
      <c r="AM410" s="233"/>
    </row>
    <row r="411" spans="1:41" x14ac:dyDescent="0.25">
      <c r="A411" s="219"/>
      <c r="B411" s="220"/>
      <c r="C411" s="221"/>
      <c r="D411" s="223"/>
      <c r="E411" s="225"/>
      <c r="F411" s="226"/>
      <c r="G411" s="227"/>
      <c r="H411" s="229"/>
      <c r="I411" s="229"/>
      <c r="J411" s="229"/>
      <c r="K411" s="253"/>
      <c r="L411" s="187" t="s">
        <v>35</v>
      </c>
      <c r="M411" s="181" t="s">
        <v>34</v>
      </c>
      <c r="N411" s="183" t="s">
        <v>33</v>
      </c>
      <c r="O411" s="185" t="s">
        <v>32</v>
      </c>
      <c r="P411" s="187" t="s">
        <v>35</v>
      </c>
      <c r="Q411" s="181" t="s">
        <v>34</v>
      </c>
      <c r="R411" s="183" t="s">
        <v>33</v>
      </c>
      <c r="S411" s="185" t="s">
        <v>32</v>
      </c>
      <c r="T411" s="187" t="s">
        <v>35</v>
      </c>
      <c r="U411" s="181" t="s">
        <v>34</v>
      </c>
      <c r="V411" s="183" t="s">
        <v>33</v>
      </c>
      <c r="W411" s="185" t="s">
        <v>32</v>
      </c>
      <c r="X411" s="187" t="s">
        <v>35</v>
      </c>
      <c r="Y411" s="181" t="s">
        <v>34</v>
      </c>
      <c r="Z411" s="183" t="s">
        <v>33</v>
      </c>
      <c r="AA411" s="185" t="s">
        <v>32</v>
      </c>
      <c r="AB411" s="187" t="s">
        <v>35</v>
      </c>
      <c r="AC411" s="181" t="s">
        <v>34</v>
      </c>
      <c r="AD411" s="183" t="s">
        <v>33</v>
      </c>
      <c r="AE411" s="185" t="s">
        <v>32</v>
      </c>
      <c r="AF411" s="187" t="s">
        <v>35</v>
      </c>
      <c r="AG411" s="181" t="s">
        <v>34</v>
      </c>
      <c r="AH411" s="183" t="s">
        <v>33</v>
      </c>
      <c r="AI411" s="185" t="s">
        <v>32</v>
      </c>
      <c r="AJ411" s="196" t="s">
        <v>35</v>
      </c>
      <c r="AK411" s="179" t="s">
        <v>34</v>
      </c>
      <c r="AL411" s="234" t="s">
        <v>33</v>
      </c>
      <c r="AM411" s="192" t="s">
        <v>32</v>
      </c>
    </row>
    <row r="412" spans="1:41" ht="13.8" thickBot="1" x14ac:dyDescent="0.3">
      <c r="A412" s="219"/>
      <c r="B412" s="220"/>
      <c r="C412" s="221"/>
      <c r="D412" s="224"/>
      <c r="E412" s="184"/>
      <c r="F412" s="186"/>
      <c r="G412" s="228"/>
      <c r="H412" s="230"/>
      <c r="I412" s="230"/>
      <c r="J412" s="230"/>
      <c r="K412" s="254"/>
      <c r="L412" s="188"/>
      <c r="M412" s="182"/>
      <c r="N412" s="184"/>
      <c r="O412" s="186"/>
      <c r="P412" s="188"/>
      <c r="Q412" s="182"/>
      <c r="R412" s="184"/>
      <c r="S412" s="186"/>
      <c r="T412" s="188"/>
      <c r="U412" s="182"/>
      <c r="V412" s="184"/>
      <c r="W412" s="186"/>
      <c r="X412" s="188"/>
      <c r="Y412" s="182"/>
      <c r="Z412" s="184"/>
      <c r="AA412" s="186"/>
      <c r="AB412" s="188"/>
      <c r="AC412" s="182"/>
      <c r="AD412" s="184"/>
      <c r="AE412" s="186"/>
      <c r="AF412" s="188"/>
      <c r="AG412" s="182"/>
      <c r="AH412" s="184"/>
      <c r="AI412" s="186"/>
      <c r="AJ412" s="197"/>
      <c r="AK412" s="180"/>
      <c r="AL412" s="235"/>
      <c r="AM412" s="193"/>
    </row>
    <row r="413" spans="1:41" ht="13.2" customHeight="1" x14ac:dyDescent="0.25">
      <c r="A413" s="219"/>
      <c r="B413" s="220"/>
      <c r="C413" s="221"/>
      <c r="D413" s="194">
        <f t="shared" ref="D413:AM413" si="33">SUM(D64+D115+D178+D408)</f>
        <v>14</v>
      </c>
      <c r="E413" s="194">
        <f t="shared" si="33"/>
        <v>71</v>
      </c>
      <c r="F413" s="194">
        <f t="shared" si="33"/>
        <v>180</v>
      </c>
      <c r="G413" s="194">
        <f t="shared" si="33"/>
        <v>1080</v>
      </c>
      <c r="H413" s="194">
        <f t="shared" si="33"/>
        <v>365</v>
      </c>
      <c r="I413" s="194">
        <f t="shared" si="33"/>
        <v>350</v>
      </c>
      <c r="J413" s="194">
        <f t="shared" si="33"/>
        <v>245</v>
      </c>
      <c r="K413" s="194">
        <f t="shared" si="33"/>
        <v>120</v>
      </c>
      <c r="L413" s="37">
        <f t="shared" si="33"/>
        <v>90</v>
      </c>
      <c r="M413" s="37">
        <f t="shared" si="33"/>
        <v>100</v>
      </c>
      <c r="N413" s="37">
        <f t="shared" si="33"/>
        <v>20</v>
      </c>
      <c r="O413" s="37">
        <f t="shared" si="33"/>
        <v>0</v>
      </c>
      <c r="P413" s="37">
        <f t="shared" si="33"/>
        <v>105</v>
      </c>
      <c r="Q413" s="37">
        <f t="shared" si="33"/>
        <v>90</v>
      </c>
      <c r="R413" s="37">
        <f t="shared" si="33"/>
        <v>20</v>
      </c>
      <c r="S413" s="37">
        <f t="shared" si="33"/>
        <v>10</v>
      </c>
      <c r="T413" s="37">
        <f t="shared" si="33"/>
        <v>65</v>
      </c>
      <c r="U413" s="37">
        <f t="shared" si="33"/>
        <v>30</v>
      </c>
      <c r="V413" s="37">
        <f t="shared" si="33"/>
        <v>77</v>
      </c>
      <c r="W413" s="37">
        <f t="shared" si="33"/>
        <v>35</v>
      </c>
      <c r="X413" s="37">
        <f t="shared" si="33"/>
        <v>45</v>
      </c>
      <c r="Y413" s="37">
        <f t="shared" si="33"/>
        <v>50</v>
      </c>
      <c r="Z413" s="37">
        <f t="shared" si="33"/>
        <v>88</v>
      </c>
      <c r="AA413" s="37">
        <f t="shared" si="33"/>
        <v>25</v>
      </c>
      <c r="AB413" s="37">
        <f t="shared" si="33"/>
        <v>60</v>
      </c>
      <c r="AC413" s="37">
        <f t="shared" si="33"/>
        <v>80</v>
      </c>
      <c r="AD413" s="37">
        <f t="shared" si="33"/>
        <v>40</v>
      </c>
      <c r="AE413" s="37">
        <f t="shared" si="33"/>
        <v>40</v>
      </c>
      <c r="AF413" s="37">
        <f t="shared" si="33"/>
        <v>0</v>
      </c>
      <c r="AG413" s="37">
        <f t="shared" si="33"/>
        <v>0</v>
      </c>
      <c r="AH413" s="37">
        <f t="shared" si="33"/>
        <v>0</v>
      </c>
      <c r="AI413" s="37">
        <f t="shared" si="33"/>
        <v>10</v>
      </c>
      <c r="AJ413" s="36">
        <f t="shared" si="33"/>
        <v>0</v>
      </c>
      <c r="AK413" s="36">
        <f t="shared" si="33"/>
        <v>0</v>
      </c>
      <c r="AL413" s="36">
        <f t="shared" si="33"/>
        <v>0</v>
      </c>
      <c r="AM413" s="36">
        <f t="shared" si="33"/>
        <v>0</v>
      </c>
      <c r="AO413" s="8" t="s">
        <v>31</v>
      </c>
    </row>
    <row r="414" spans="1:41" ht="13.95" customHeight="1" thickBot="1" x14ac:dyDescent="0.3">
      <c r="A414" s="219"/>
      <c r="B414" s="220"/>
      <c r="C414" s="221"/>
      <c r="D414" s="195"/>
      <c r="E414" s="195"/>
      <c r="F414" s="195"/>
      <c r="G414" s="195"/>
      <c r="H414" s="195"/>
      <c r="I414" s="195"/>
      <c r="J414" s="195"/>
      <c r="K414" s="195"/>
      <c r="L414" s="198">
        <f>SUM(L413:O413)</f>
        <v>210</v>
      </c>
      <c r="M414" s="199"/>
      <c r="N414" s="199"/>
      <c r="O414" s="199"/>
      <c r="P414" s="198">
        <f>SUM(P413:S413)</f>
        <v>225</v>
      </c>
      <c r="Q414" s="199"/>
      <c r="R414" s="199"/>
      <c r="S414" s="199"/>
      <c r="T414" s="198">
        <f>SUM(T413:W413)</f>
        <v>207</v>
      </c>
      <c r="U414" s="199"/>
      <c r="V414" s="199"/>
      <c r="W414" s="199"/>
      <c r="X414" s="198">
        <f>SUM(X413:AA413)</f>
        <v>208</v>
      </c>
      <c r="Y414" s="199"/>
      <c r="Z414" s="199"/>
      <c r="AA414" s="199"/>
      <c r="AB414" s="198">
        <f>SUM(AB413:AE413)</f>
        <v>220</v>
      </c>
      <c r="AC414" s="199"/>
      <c r="AD414" s="199"/>
      <c r="AE414" s="199"/>
      <c r="AF414" s="198">
        <f>SUM(AF413:AI413)</f>
        <v>10</v>
      </c>
      <c r="AG414" s="199"/>
      <c r="AH414" s="199"/>
      <c r="AI414" s="199"/>
      <c r="AJ414" s="189">
        <f>SUM(AJ413:AM413)</f>
        <v>0</v>
      </c>
      <c r="AK414" s="190"/>
      <c r="AL414" s="190"/>
      <c r="AM414" s="191"/>
      <c r="AO414" s="1">
        <f>SUM(L414:AM414)</f>
        <v>1080</v>
      </c>
    </row>
    <row r="415" spans="1:41" x14ac:dyDescent="0.25">
      <c r="A415" s="219"/>
      <c r="B415" s="220"/>
      <c r="C415" s="221"/>
      <c r="D415" s="200" t="s">
        <v>30</v>
      </c>
      <c r="E415" s="201"/>
      <c r="F415" s="202"/>
      <c r="G415" s="209" t="s">
        <v>29</v>
      </c>
      <c r="H415" s="210"/>
      <c r="I415" s="210"/>
      <c r="J415" s="210"/>
      <c r="K415" s="211"/>
      <c r="L415" s="162">
        <f>0+L185</f>
        <v>4</v>
      </c>
      <c r="M415" s="163"/>
      <c r="N415" s="163"/>
      <c r="O415" s="164"/>
      <c r="P415" s="162">
        <f>0+P185</f>
        <v>4</v>
      </c>
      <c r="Q415" s="163"/>
      <c r="R415" s="163"/>
      <c r="S415" s="164"/>
      <c r="T415" s="162">
        <f>0+T185</f>
        <v>3</v>
      </c>
      <c r="U415" s="163"/>
      <c r="V415" s="163"/>
      <c r="W415" s="164"/>
      <c r="X415" s="162">
        <f>0+X185</f>
        <v>2</v>
      </c>
      <c r="Y415" s="163"/>
      <c r="Z415" s="163"/>
      <c r="AA415" s="164"/>
      <c r="AB415" s="162">
        <v>1</v>
      </c>
      <c r="AC415" s="163"/>
      <c r="AD415" s="163"/>
      <c r="AE415" s="164"/>
      <c r="AF415" s="162">
        <f>0+AF185</f>
        <v>0</v>
      </c>
      <c r="AG415" s="163"/>
      <c r="AH415" s="163"/>
      <c r="AI415" s="164"/>
      <c r="AJ415" s="212"/>
      <c r="AK415" s="213"/>
      <c r="AL415" s="213"/>
      <c r="AM415" s="214"/>
      <c r="AO415" s="8">
        <f>SUM(L415:AM415)</f>
        <v>14</v>
      </c>
    </row>
    <row r="416" spans="1:41" x14ac:dyDescent="0.25">
      <c r="A416" s="219"/>
      <c r="B416" s="220"/>
      <c r="C416" s="221"/>
      <c r="D416" s="203"/>
      <c r="E416" s="204"/>
      <c r="F416" s="205"/>
      <c r="G416" s="175" t="s">
        <v>28</v>
      </c>
      <c r="H416" s="176"/>
      <c r="I416" s="176"/>
      <c r="J416" s="176"/>
      <c r="K416" s="177"/>
      <c r="L416" s="162">
        <f>0+L186</f>
        <v>9</v>
      </c>
      <c r="M416" s="163"/>
      <c r="N416" s="163"/>
      <c r="O416" s="164"/>
      <c r="P416" s="162">
        <f>0+P186</f>
        <v>14</v>
      </c>
      <c r="Q416" s="163"/>
      <c r="R416" s="163"/>
      <c r="S416" s="164"/>
      <c r="T416" s="162">
        <f>0+T186</f>
        <v>15</v>
      </c>
      <c r="U416" s="163"/>
      <c r="V416" s="163"/>
      <c r="W416" s="164"/>
      <c r="X416" s="162">
        <f>0+X186</f>
        <v>15</v>
      </c>
      <c r="Y416" s="163"/>
      <c r="Z416" s="163"/>
      <c r="AA416" s="164"/>
      <c r="AB416" s="162">
        <v>18</v>
      </c>
      <c r="AC416" s="163"/>
      <c r="AD416" s="163"/>
      <c r="AE416" s="164"/>
      <c r="AF416" s="162">
        <f>0+AF186</f>
        <v>2</v>
      </c>
      <c r="AG416" s="163"/>
      <c r="AH416" s="163"/>
      <c r="AI416" s="164"/>
      <c r="AJ416" s="172"/>
      <c r="AK416" s="173"/>
      <c r="AL416" s="173"/>
      <c r="AM416" s="174"/>
      <c r="AO416" s="8">
        <f>SUM(L416:AM416)</f>
        <v>73</v>
      </c>
    </row>
    <row r="417" spans="1:41" ht="13.8" thickBot="1" x14ac:dyDescent="0.3">
      <c r="A417" s="219"/>
      <c r="B417" s="220"/>
      <c r="C417" s="221"/>
      <c r="D417" s="206"/>
      <c r="E417" s="207"/>
      <c r="F417" s="208"/>
      <c r="G417" s="175" t="s">
        <v>27</v>
      </c>
      <c r="H417" s="176"/>
      <c r="I417" s="176"/>
      <c r="J417" s="176"/>
      <c r="K417" s="177"/>
      <c r="L417" s="162">
        <f>0+L187</f>
        <v>30</v>
      </c>
      <c r="M417" s="163"/>
      <c r="N417" s="163"/>
      <c r="O417" s="164"/>
      <c r="P417" s="162">
        <f>0+P187</f>
        <v>30</v>
      </c>
      <c r="Q417" s="163"/>
      <c r="R417" s="163"/>
      <c r="S417" s="164"/>
      <c r="T417" s="162">
        <f>0+T187</f>
        <v>30</v>
      </c>
      <c r="U417" s="163"/>
      <c r="V417" s="163"/>
      <c r="W417" s="164"/>
      <c r="X417" s="162">
        <f>0+X187</f>
        <v>30</v>
      </c>
      <c r="Y417" s="163"/>
      <c r="Z417" s="163"/>
      <c r="AA417" s="164"/>
      <c r="AB417" s="162">
        <f>25+AB187</f>
        <v>30</v>
      </c>
      <c r="AC417" s="163"/>
      <c r="AD417" s="163"/>
      <c r="AE417" s="164"/>
      <c r="AF417" s="162">
        <f>0+AF187</f>
        <v>30</v>
      </c>
      <c r="AG417" s="163"/>
      <c r="AH417" s="163"/>
      <c r="AI417" s="164"/>
      <c r="AJ417" s="178"/>
      <c r="AK417" s="178"/>
      <c r="AL417" s="178"/>
      <c r="AM417" s="178"/>
      <c r="AO417" s="8">
        <f>SUM(L417:AM417)</f>
        <v>180</v>
      </c>
    </row>
    <row r="418" spans="1:41" x14ac:dyDescent="0.25">
      <c r="A418" s="35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4"/>
      <c r="V418" s="31"/>
      <c r="W418" s="31"/>
      <c r="X418" s="31"/>
      <c r="Y418" s="31"/>
      <c r="Z418" s="34"/>
      <c r="AA418" s="33"/>
      <c r="AB418" s="32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0"/>
      <c r="AO418" s="8"/>
    </row>
    <row r="419" spans="1:41" ht="13.8" x14ac:dyDescent="0.25">
      <c r="A419" s="29" t="s">
        <v>26</v>
      </c>
      <c r="B419" s="10"/>
      <c r="C419" s="10"/>
      <c r="D419" s="10"/>
      <c r="E419" s="10"/>
      <c r="F419" s="10"/>
      <c r="G419" s="1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7"/>
      <c r="AB419" s="13"/>
      <c r="AC419" s="8" t="s">
        <v>25</v>
      </c>
      <c r="AD419" s="8"/>
      <c r="AE419" s="8"/>
      <c r="AF419" s="8"/>
      <c r="AG419" s="8"/>
      <c r="AH419" s="8"/>
      <c r="AI419" s="8"/>
      <c r="AJ419" s="8"/>
      <c r="AK419" s="8"/>
      <c r="AL419" s="8"/>
      <c r="AM419" s="7"/>
    </row>
    <row r="420" spans="1:41" ht="15" x14ac:dyDescent="0.25">
      <c r="A420" s="17" t="s">
        <v>24</v>
      </c>
      <c r="B420" s="165" t="str">
        <f>B76</f>
        <v>Dla studentów I roku studiów niestacjonarnych obowiązkowe są:  ćwiczenia audytoryjne i laboratoryjne, lektoraty, zajęcia: sportowe, terenowe, projektowe, plenerowe i seminaria. Na wyższych latach studiów pierwszego stopnia oraz na wszystkich latach studiów drugiego stopnia obowiązkowe są: ćwiczenia audytoryjne i laboratoryjne, lektoraty, zajęcia: sportowe, terenowe, projektowe, plenerowe i seminaria.</v>
      </c>
      <c r="C420" s="165"/>
      <c r="D420" s="165"/>
      <c r="E420" s="165"/>
      <c r="F420" s="165"/>
      <c r="G420" s="165"/>
      <c r="H420" s="165"/>
      <c r="I420" s="165"/>
      <c r="J420" s="165"/>
      <c r="K420" s="165"/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6"/>
      <c r="AB420" s="28"/>
      <c r="AC420" s="27" t="s">
        <v>23</v>
      </c>
      <c r="AD420" s="10"/>
      <c r="AE420" s="10"/>
      <c r="AF420" s="8"/>
      <c r="AG420" s="8"/>
      <c r="AH420" s="8"/>
      <c r="AI420" s="8"/>
      <c r="AJ420" s="8"/>
      <c r="AK420" s="26"/>
      <c r="AL420" s="26"/>
      <c r="AM420" s="25"/>
    </row>
    <row r="421" spans="1:41" ht="31.8" customHeight="1" x14ac:dyDescent="0.25">
      <c r="A421" s="17"/>
      <c r="B421" s="165"/>
      <c r="C421" s="165"/>
      <c r="D421" s="165"/>
      <c r="E421" s="165"/>
      <c r="F421" s="165"/>
      <c r="G421" s="165"/>
      <c r="H421" s="165"/>
      <c r="I421" s="165"/>
      <c r="J421" s="165"/>
      <c r="K421" s="165"/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6"/>
      <c r="AB421" s="13"/>
      <c r="AC421" s="11" t="s">
        <v>22</v>
      </c>
      <c r="AD421" s="11"/>
      <c r="AE421" s="11"/>
      <c r="AF421" s="11"/>
      <c r="AG421" s="24"/>
      <c r="AH421" s="8"/>
      <c r="AI421" s="8"/>
      <c r="AJ421" s="24"/>
      <c r="AK421" s="24"/>
      <c r="AL421" s="24"/>
      <c r="AM421" s="7"/>
    </row>
    <row r="422" spans="1:41" ht="15" x14ac:dyDescent="0.25">
      <c r="A422" s="17" t="s">
        <v>21</v>
      </c>
      <c r="B422" s="23" t="s">
        <v>20</v>
      </c>
      <c r="C422" s="14"/>
      <c r="D422" s="8"/>
      <c r="E422" s="8"/>
      <c r="F422" s="8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0"/>
      <c r="R422" s="10"/>
      <c r="S422" s="10"/>
      <c r="T422" s="10"/>
      <c r="U422" s="10"/>
      <c r="V422" s="10"/>
      <c r="W422" s="10"/>
      <c r="X422" s="8"/>
      <c r="Y422" s="8"/>
      <c r="Z422" s="8"/>
      <c r="AA422" s="7"/>
      <c r="AB422" s="13"/>
      <c r="AC422" s="11" t="s">
        <v>19</v>
      </c>
      <c r="AD422" s="11" t="s">
        <v>18</v>
      </c>
      <c r="AE422" s="10"/>
      <c r="AF422" s="10"/>
      <c r="AG422" s="8"/>
      <c r="AH422" s="8"/>
      <c r="AI422" s="8"/>
      <c r="AJ422" s="8"/>
      <c r="AK422" s="8"/>
      <c r="AL422" s="8"/>
      <c r="AM422" s="22"/>
    </row>
    <row r="423" spans="1:41" ht="15" x14ac:dyDescent="0.25">
      <c r="A423" s="17" t="s">
        <v>17</v>
      </c>
      <c r="B423" s="14" t="s">
        <v>16</v>
      </c>
      <c r="C423" s="14"/>
      <c r="D423" s="14"/>
      <c r="E423" s="14"/>
      <c r="F423" s="14"/>
      <c r="G423" s="14"/>
      <c r="H423" s="21"/>
      <c r="I423" s="21"/>
      <c r="J423" s="21"/>
      <c r="K423" s="21"/>
      <c r="L423" s="21"/>
      <c r="M423" s="21"/>
      <c r="N423" s="21"/>
      <c r="O423" s="21"/>
      <c r="P423" s="21"/>
      <c r="Q423" s="20"/>
      <c r="R423" s="20"/>
      <c r="S423" s="20"/>
      <c r="T423" s="20"/>
      <c r="U423" s="20"/>
      <c r="V423" s="20"/>
      <c r="W423" s="20"/>
      <c r="X423" s="8"/>
      <c r="Y423" s="8"/>
      <c r="Z423" s="8"/>
      <c r="AA423" s="7"/>
      <c r="AB423" s="13"/>
      <c r="AC423" s="11" t="s">
        <v>15</v>
      </c>
      <c r="AD423" s="11" t="s">
        <v>14</v>
      </c>
      <c r="AE423" s="20"/>
      <c r="AF423" s="20"/>
      <c r="AG423" s="8"/>
      <c r="AH423" s="8"/>
      <c r="AI423" s="8"/>
      <c r="AJ423" s="8"/>
      <c r="AK423" s="8"/>
      <c r="AL423" s="8"/>
      <c r="AM423" s="7"/>
    </row>
    <row r="424" spans="1:41" ht="15" x14ac:dyDescent="0.25">
      <c r="A424" s="17" t="s">
        <v>13</v>
      </c>
      <c r="B424" s="14" t="s">
        <v>12</v>
      </c>
      <c r="C424" s="14"/>
      <c r="D424" s="14"/>
      <c r="E424" s="14"/>
      <c r="F424" s="14"/>
      <c r="G424" s="14"/>
      <c r="H424" s="14"/>
      <c r="I424" s="14"/>
      <c r="J424" s="14"/>
      <c r="K424" s="19"/>
      <c r="L424" s="14"/>
      <c r="M424" s="14"/>
      <c r="N424" s="14"/>
      <c r="O424" s="14"/>
      <c r="P424" s="14"/>
      <c r="Q424" s="10"/>
      <c r="R424" s="10"/>
      <c r="S424" s="10"/>
      <c r="T424" s="10"/>
      <c r="U424" s="10"/>
      <c r="V424" s="10"/>
      <c r="W424" s="10"/>
      <c r="X424" s="8"/>
      <c r="Y424" s="8"/>
      <c r="Z424" s="8"/>
      <c r="AA424" s="7"/>
      <c r="AB424" s="13"/>
      <c r="AC424" s="11" t="s">
        <v>11</v>
      </c>
      <c r="AD424" s="18" t="s">
        <v>10</v>
      </c>
      <c r="AE424" s="10"/>
      <c r="AF424" s="10"/>
      <c r="AG424" s="8"/>
      <c r="AH424" s="8"/>
      <c r="AI424" s="8"/>
      <c r="AJ424" s="8"/>
      <c r="AK424" s="8"/>
      <c r="AL424" s="8"/>
      <c r="AM424" s="7"/>
    </row>
    <row r="425" spans="1:41" ht="15" customHeight="1" x14ac:dyDescent="0.25">
      <c r="A425" s="17" t="s">
        <v>9</v>
      </c>
      <c r="B425" s="167" t="s">
        <v>217</v>
      </c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  <c r="V425" s="167"/>
      <c r="W425" s="167"/>
      <c r="X425" s="167"/>
      <c r="Y425" s="167"/>
      <c r="Z425" s="167"/>
      <c r="AA425" s="168"/>
      <c r="AB425" s="13"/>
      <c r="AC425" s="11" t="s">
        <v>8</v>
      </c>
      <c r="AD425" s="11" t="s">
        <v>7</v>
      </c>
      <c r="AE425" s="10"/>
      <c r="AF425" s="10"/>
      <c r="AG425" s="8"/>
      <c r="AH425" s="8"/>
      <c r="AI425" s="8"/>
      <c r="AJ425" s="8"/>
      <c r="AK425" s="8"/>
      <c r="AL425" s="8"/>
      <c r="AM425" s="7"/>
    </row>
    <row r="426" spans="1:41" ht="15" x14ac:dyDescent="0.25">
      <c r="A426" s="15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  <c r="V426" s="167"/>
      <c r="W426" s="167"/>
      <c r="X426" s="167"/>
      <c r="Y426" s="167"/>
      <c r="Z426" s="167"/>
      <c r="AA426" s="168"/>
      <c r="AB426" s="13"/>
      <c r="AC426" s="11" t="s">
        <v>6</v>
      </c>
      <c r="AD426" s="11" t="s">
        <v>5</v>
      </c>
      <c r="AE426" s="10"/>
      <c r="AF426" s="10"/>
      <c r="AG426" s="8"/>
      <c r="AH426" s="8"/>
      <c r="AI426" s="8"/>
      <c r="AJ426" s="8"/>
      <c r="AK426" s="8"/>
      <c r="AL426" s="8"/>
      <c r="AM426" s="7"/>
    </row>
    <row r="427" spans="1:41" ht="15" x14ac:dyDescent="0.25">
      <c r="A427" s="15"/>
      <c r="B427" s="8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0"/>
      <c r="R427" s="10"/>
      <c r="S427" s="10"/>
      <c r="T427" s="10"/>
      <c r="U427" s="10"/>
      <c r="V427" s="10"/>
      <c r="W427" s="10"/>
      <c r="X427" s="8"/>
      <c r="Y427" s="8"/>
      <c r="Z427" s="8"/>
      <c r="AA427" s="7"/>
      <c r="AB427" s="13"/>
      <c r="AC427" s="16" t="s">
        <v>4</v>
      </c>
      <c r="AD427" s="11" t="s">
        <v>3</v>
      </c>
      <c r="AE427" s="10"/>
      <c r="AF427" s="10"/>
      <c r="AG427" s="8"/>
      <c r="AH427" s="8"/>
      <c r="AI427" s="8"/>
      <c r="AJ427" s="8"/>
      <c r="AK427" s="8"/>
      <c r="AL427" s="8"/>
      <c r="AM427" s="7"/>
    </row>
    <row r="428" spans="1:41" ht="15" x14ac:dyDescent="0.25">
      <c r="A428" s="15"/>
      <c r="B428" s="8"/>
      <c r="C428" s="8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0"/>
      <c r="R428" s="10"/>
      <c r="S428" s="10"/>
      <c r="T428" s="10"/>
      <c r="U428" s="10"/>
      <c r="V428" s="10"/>
      <c r="W428" s="10"/>
      <c r="X428" s="8"/>
      <c r="Y428" s="8"/>
      <c r="Z428" s="8"/>
      <c r="AA428" s="7"/>
      <c r="AB428" s="13"/>
      <c r="AC428" s="12"/>
      <c r="AD428" s="11" t="s">
        <v>2</v>
      </c>
      <c r="AE428" s="8"/>
      <c r="AF428" s="10"/>
      <c r="AG428" s="9"/>
      <c r="AH428" s="8" t="s">
        <v>1</v>
      </c>
      <c r="AI428" s="8"/>
      <c r="AJ428" s="8"/>
      <c r="AK428" s="8"/>
      <c r="AL428" s="8"/>
      <c r="AM428" s="7"/>
    </row>
    <row r="429" spans="1:41" ht="14.4" thickBot="1" x14ac:dyDescent="0.3">
      <c r="A429" s="6"/>
      <c r="B429" s="4"/>
      <c r="C429" s="4"/>
      <c r="D429" s="4"/>
      <c r="E429" s="5"/>
      <c r="F429" s="5"/>
      <c r="G429" s="5"/>
      <c r="H429" s="5"/>
      <c r="I429" s="5"/>
      <c r="J429" s="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3"/>
      <c r="V429" s="3"/>
      <c r="W429" s="3"/>
      <c r="X429" s="3"/>
      <c r="Y429" s="3"/>
      <c r="Z429" s="3"/>
      <c r="AA429" s="2"/>
      <c r="AB429" s="169" t="s">
        <v>0</v>
      </c>
      <c r="AC429" s="170"/>
      <c r="AD429" s="170"/>
      <c r="AE429" s="170"/>
      <c r="AF429" s="170"/>
      <c r="AG429" s="170"/>
      <c r="AH429" s="170"/>
      <c r="AI429" s="170"/>
      <c r="AJ429" s="170"/>
      <c r="AK429" s="170"/>
      <c r="AL429" s="170"/>
      <c r="AM429" s="171"/>
    </row>
  </sheetData>
  <mergeCells count="1505">
    <mergeCell ref="B14:F14"/>
    <mergeCell ref="B15:F15"/>
    <mergeCell ref="B16:F16"/>
    <mergeCell ref="B17:F17"/>
    <mergeCell ref="B18:F18"/>
    <mergeCell ref="B19:F19"/>
    <mergeCell ref="A37:C37"/>
    <mergeCell ref="D37:AA38"/>
    <mergeCell ref="AB37:AM37"/>
    <mergeCell ref="A38:C38"/>
    <mergeCell ref="AB38:AM38"/>
    <mergeCell ref="A39:C39"/>
    <mergeCell ref="AB39:AM39"/>
    <mergeCell ref="A40:C40"/>
    <mergeCell ref="AB40:AM40"/>
    <mergeCell ref="A41:C41"/>
    <mergeCell ref="AB41:AM41"/>
    <mergeCell ref="A42:C42"/>
    <mergeCell ref="AB42:AM42"/>
    <mergeCell ref="A43:C43"/>
    <mergeCell ref="AB43:AM43"/>
    <mergeCell ref="A44:C44"/>
    <mergeCell ref="AB44:AM44"/>
    <mergeCell ref="A47:C47"/>
    <mergeCell ref="AB47:AM47"/>
    <mergeCell ref="A45:C45"/>
    <mergeCell ref="A46:C46"/>
    <mergeCell ref="A48:C48"/>
    <mergeCell ref="D48:AA48"/>
    <mergeCell ref="AB48:AM48"/>
    <mergeCell ref="A50:A54"/>
    <mergeCell ref="B50:C54"/>
    <mergeCell ref="D50:F51"/>
    <mergeCell ref="G50:K50"/>
    <mergeCell ref="L50:AM50"/>
    <mergeCell ref="G51:G54"/>
    <mergeCell ref="H51:K51"/>
    <mergeCell ref="L51:O51"/>
    <mergeCell ref="P51:S51"/>
    <mergeCell ref="T51:W51"/>
    <mergeCell ref="X51:AA51"/>
    <mergeCell ref="AB51:AE51"/>
    <mergeCell ref="AF51:AI51"/>
    <mergeCell ref="AJ51:AM51"/>
    <mergeCell ref="D52:D54"/>
    <mergeCell ref="E52:E54"/>
    <mergeCell ref="F52:F54"/>
    <mergeCell ref="H52:H54"/>
    <mergeCell ref="I52:I54"/>
    <mergeCell ref="J52:J54"/>
    <mergeCell ref="K52:K54"/>
    <mergeCell ref="L52:AM52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X53:X54"/>
    <mergeCell ref="AG53:AG54"/>
    <mergeCell ref="AH53:AH54"/>
    <mergeCell ref="AI53:AI54"/>
    <mergeCell ref="AJ53:AJ54"/>
    <mergeCell ref="Y53:Y54"/>
    <mergeCell ref="Z53:Z54"/>
    <mergeCell ref="AA53:AA54"/>
    <mergeCell ref="AB53:AB54"/>
    <mergeCell ref="AC53:AC54"/>
    <mergeCell ref="AD53:AD54"/>
    <mergeCell ref="B61:C61"/>
    <mergeCell ref="AK53:AK54"/>
    <mergeCell ref="AL53:AL54"/>
    <mergeCell ref="AM53:AM54"/>
    <mergeCell ref="B55:C55"/>
    <mergeCell ref="D55:E55"/>
    <mergeCell ref="H55:K55"/>
    <mergeCell ref="L55:AM55"/>
    <mergeCell ref="AE53:AE54"/>
    <mergeCell ref="AF53:AF54"/>
    <mergeCell ref="B62:C62"/>
    <mergeCell ref="B63:C63"/>
    <mergeCell ref="B64:C65"/>
    <mergeCell ref="D64:D65"/>
    <mergeCell ref="E64:E65"/>
    <mergeCell ref="B56:C56"/>
    <mergeCell ref="B57:C57"/>
    <mergeCell ref="B58:C58"/>
    <mergeCell ref="B59:C59"/>
    <mergeCell ref="B60:C60"/>
    <mergeCell ref="F64:F65"/>
    <mergeCell ref="G64:G65"/>
    <mergeCell ref="H64:H65"/>
    <mergeCell ref="I64:I65"/>
    <mergeCell ref="J64:J65"/>
    <mergeCell ref="K64:K65"/>
    <mergeCell ref="L65:O65"/>
    <mergeCell ref="P65:S65"/>
    <mergeCell ref="T65:W65"/>
    <mergeCell ref="X65:AA65"/>
    <mergeCell ref="AB65:AE65"/>
    <mergeCell ref="AF65:AI65"/>
    <mergeCell ref="AJ65:AM65"/>
    <mergeCell ref="A66:C73"/>
    <mergeCell ref="D66:D68"/>
    <mergeCell ref="E66:E68"/>
    <mergeCell ref="F66:F68"/>
    <mergeCell ref="G66:G68"/>
    <mergeCell ref="H66:H68"/>
    <mergeCell ref="I66:I68"/>
    <mergeCell ref="J66:J68"/>
    <mergeCell ref="K66:K68"/>
    <mergeCell ref="L66:O66"/>
    <mergeCell ref="P66:S66"/>
    <mergeCell ref="T66:W66"/>
    <mergeCell ref="X66:AA66"/>
    <mergeCell ref="AB66:AE66"/>
    <mergeCell ref="AF66:AI66"/>
    <mergeCell ref="AJ66:AM66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W67:W68"/>
    <mergeCell ref="X67:X68"/>
    <mergeCell ref="Y67:Y68"/>
    <mergeCell ref="Z67:Z68"/>
    <mergeCell ref="B76:AA77"/>
    <mergeCell ref="B81:AA82"/>
    <mergeCell ref="AA67:AA68"/>
    <mergeCell ref="AB67:AB68"/>
    <mergeCell ref="AC67:AC68"/>
    <mergeCell ref="AD67:AD68"/>
    <mergeCell ref="AE67:AE68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D69:D70"/>
    <mergeCell ref="E69:E70"/>
    <mergeCell ref="F69:F70"/>
    <mergeCell ref="G69:G70"/>
    <mergeCell ref="H69:H70"/>
    <mergeCell ref="I69:I70"/>
    <mergeCell ref="J69:J70"/>
    <mergeCell ref="K69:K70"/>
    <mergeCell ref="L70:O70"/>
    <mergeCell ref="P70:S70"/>
    <mergeCell ref="T70:W70"/>
    <mergeCell ref="X70:AA70"/>
    <mergeCell ref="AB70:AE70"/>
    <mergeCell ref="AF70:AI70"/>
    <mergeCell ref="AJ70:AM70"/>
    <mergeCell ref="D71:F73"/>
    <mergeCell ref="G71:K71"/>
    <mergeCell ref="L71:O71"/>
    <mergeCell ref="P71:S71"/>
    <mergeCell ref="T71:W71"/>
    <mergeCell ref="X71:AA71"/>
    <mergeCell ref="AB71:AE71"/>
    <mergeCell ref="AF71:AI71"/>
    <mergeCell ref="AJ71:AM71"/>
    <mergeCell ref="G72:K72"/>
    <mergeCell ref="L72:O72"/>
    <mergeCell ref="P72:S72"/>
    <mergeCell ref="T72:W72"/>
    <mergeCell ref="X72:AA72"/>
    <mergeCell ref="AB72:AE72"/>
    <mergeCell ref="AF72:AI72"/>
    <mergeCell ref="AJ72:AM72"/>
    <mergeCell ref="G73:K73"/>
    <mergeCell ref="L73:O73"/>
    <mergeCell ref="P73:S73"/>
    <mergeCell ref="T73:W73"/>
    <mergeCell ref="X73:AA73"/>
    <mergeCell ref="AB73:AE73"/>
    <mergeCell ref="AF73:AI73"/>
    <mergeCell ref="AJ73:AM73"/>
    <mergeCell ref="AB85:AM85"/>
    <mergeCell ref="A86:C86"/>
    <mergeCell ref="D86:AA87"/>
    <mergeCell ref="AB86:AM86"/>
    <mergeCell ref="A87:C87"/>
    <mergeCell ref="AB87:AM87"/>
    <mergeCell ref="A88:C88"/>
    <mergeCell ref="AB88:AM88"/>
    <mergeCell ref="A89:C89"/>
    <mergeCell ref="AB89:AM89"/>
    <mergeCell ref="A90:C90"/>
    <mergeCell ref="AB90:AM90"/>
    <mergeCell ref="A91:C91"/>
    <mergeCell ref="AB91:AM91"/>
    <mergeCell ref="A92:C92"/>
    <mergeCell ref="AB92:AM92"/>
    <mergeCell ref="A97:C97"/>
    <mergeCell ref="D97:AA97"/>
    <mergeCell ref="AB97:AM97"/>
    <mergeCell ref="A95:C95"/>
    <mergeCell ref="AB95:AM95"/>
    <mergeCell ref="A96:C96"/>
    <mergeCell ref="AB96:AM96"/>
    <mergeCell ref="A99:A103"/>
    <mergeCell ref="B99:C103"/>
    <mergeCell ref="D99:F100"/>
    <mergeCell ref="G99:K99"/>
    <mergeCell ref="L99:AM99"/>
    <mergeCell ref="G100:G103"/>
    <mergeCell ref="H100:K100"/>
    <mergeCell ref="L100:O100"/>
    <mergeCell ref="P100:S100"/>
    <mergeCell ref="T100:W100"/>
    <mergeCell ref="X100:AA100"/>
    <mergeCell ref="L101:AM101"/>
    <mergeCell ref="L102:L103"/>
    <mergeCell ref="M102:M103"/>
    <mergeCell ref="N102:N103"/>
    <mergeCell ref="AB100:AE100"/>
    <mergeCell ref="AF100:AI100"/>
    <mergeCell ref="AJ100:AM100"/>
    <mergeCell ref="D101:D103"/>
    <mergeCell ref="E101:E103"/>
    <mergeCell ref="AM102:AM103"/>
    <mergeCell ref="F101:F103"/>
    <mergeCell ref="H101:H103"/>
    <mergeCell ref="I101:I103"/>
    <mergeCell ref="J101:J103"/>
    <mergeCell ref="K101:K103"/>
    <mergeCell ref="AB102:AB103"/>
    <mergeCell ref="AC102:AC103"/>
    <mergeCell ref="AD102:AD103"/>
    <mergeCell ref="AF102:AF103"/>
    <mergeCell ref="B104:C104"/>
    <mergeCell ref="D104:E104"/>
    <mergeCell ref="H104:K104"/>
    <mergeCell ref="L104:AM104"/>
    <mergeCell ref="B105:C105"/>
    <mergeCell ref="AG102:AG103"/>
    <mergeCell ref="AH102:AH103"/>
    <mergeCell ref="AI102:AI103"/>
    <mergeCell ref="AJ102:AJ103"/>
    <mergeCell ref="B106:C106"/>
    <mergeCell ref="B107:C107"/>
    <mergeCell ref="B108:C108"/>
    <mergeCell ref="B109:C109"/>
    <mergeCell ref="B110:C110"/>
    <mergeCell ref="B111:C111"/>
    <mergeCell ref="B112:C112"/>
    <mergeCell ref="O102:O103"/>
    <mergeCell ref="P102:P103"/>
    <mergeCell ref="Q102:Q103"/>
    <mergeCell ref="R102:R103"/>
    <mergeCell ref="S102:S103"/>
    <mergeCell ref="T102:T103"/>
    <mergeCell ref="U102:U103"/>
    <mergeCell ref="V102:V103"/>
    <mergeCell ref="W102:W103"/>
    <mergeCell ref="X102:X103"/>
    <mergeCell ref="Y102:Y103"/>
    <mergeCell ref="Z102:Z103"/>
    <mergeCell ref="AK102:AK103"/>
    <mergeCell ref="AL102:AL103"/>
    <mergeCell ref="AA102:AA103"/>
    <mergeCell ref="AE102:AE103"/>
    <mergeCell ref="B113:C113"/>
    <mergeCell ref="B114:C114"/>
    <mergeCell ref="B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L116:O116"/>
    <mergeCell ref="P116:S116"/>
    <mergeCell ref="T116:W116"/>
    <mergeCell ref="X116:AA116"/>
    <mergeCell ref="AB116:AE116"/>
    <mergeCell ref="AF116:AI116"/>
    <mergeCell ref="AJ116:AM116"/>
    <mergeCell ref="A117:C124"/>
    <mergeCell ref="D117:D119"/>
    <mergeCell ref="E117:E119"/>
    <mergeCell ref="F117:F119"/>
    <mergeCell ref="G117:G119"/>
    <mergeCell ref="H117:H119"/>
    <mergeCell ref="I117:I119"/>
    <mergeCell ref="J117:J119"/>
    <mergeCell ref="K117:K119"/>
    <mergeCell ref="L117:O117"/>
    <mergeCell ref="P117:S117"/>
    <mergeCell ref="T117:W117"/>
    <mergeCell ref="X117:AA117"/>
    <mergeCell ref="AB117:AE117"/>
    <mergeCell ref="AF117:AI117"/>
    <mergeCell ref="AJ117:AM117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T118:T119"/>
    <mergeCell ref="U118:U119"/>
    <mergeCell ref="V118:V119"/>
    <mergeCell ref="W118:W119"/>
    <mergeCell ref="X118:X119"/>
    <mergeCell ref="Y118:Y119"/>
    <mergeCell ref="Z118:Z119"/>
    <mergeCell ref="AA118:AA119"/>
    <mergeCell ref="AB118:AB119"/>
    <mergeCell ref="AC118:AC119"/>
    <mergeCell ref="AD118:AD119"/>
    <mergeCell ref="AE118:AE119"/>
    <mergeCell ref="AF118:AF119"/>
    <mergeCell ref="AG118:AG119"/>
    <mergeCell ref="AH118:AH119"/>
    <mergeCell ref="AI118:AI119"/>
    <mergeCell ref="AJ118:AJ119"/>
    <mergeCell ref="AK118:AK119"/>
    <mergeCell ref="AL118:AL119"/>
    <mergeCell ref="AM118:AM119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1:O121"/>
    <mergeCell ref="P121:S121"/>
    <mergeCell ref="T121:W121"/>
    <mergeCell ref="X121:AA121"/>
    <mergeCell ref="AB121:AE121"/>
    <mergeCell ref="AF121:AI121"/>
    <mergeCell ref="AJ121:AM121"/>
    <mergeCell ref="X153:X154"/>
    <mergeCell ref="Y153:Y154"/>
    <mergeCell ref="Z153:Z154"/>
    <mergeCell ref="AH153:AH154"/>
    <mergeCell ref="AI153:AI154"/>
    <mergeCell ref="AJ153:AJ154"/>
    <mergeCell ref="AK153:AK154"/>
    <mergeCell ref="D122:F124"/>
    <mergeCell ref="G122:K122"/>
    <mergeCell ref="L122:O122"/>
    <mergeCell ref="P122:S122"/>
    <mergeCell ref="T122:W122"/>
    <mergeCell ref="X122:AA122"/>
    <mergeCell ref="AB122:AE122"/>
    <mergeCell ref="AF122:AI122"/>
    <mergeCell ref="AJ122:AM122"/>
    <mergeCell ref="G123:K123"/>
    <mergeCell ref="L123:O123"/>
    <mergeCell ref="P123:S123"/>
    <mergeCell ref="T123:W123"/>
    <mergeCell ref="X123:AA123"/>
    <mergeCell ref="AB123:AE123"/>
    <mergeCell ref="AF123:AI123"/>
    <mergeCell ref="AJ123:AM123"/>
    <mergeCell ref="G124:K124"/>
    <mergeCell ref="L124:O124"/>
    <mergeCell ref="P124:S124"/>
    <mergeCell ref="T124:W124"/>
    <mergeCell ref="X124:AA124"/>
    <mergeCell ref="AB124:AE124"/>
    <mergeCell ref="AF124:AI124"/>
    <mergeCell ref="AJ124:AM124"/>
    <mergeCell ref="B127:AA128"/>
    <mergeCell ref="B132:AA133"/>
    <mergeCell ref="AB136:AM136"/>
    <mergeCell ref="A137:C137"/>
    <mergeCell ref="D137:AA138"/>
    <mergeCell ref="AB137:AM137"/>
    <mergeCell ref="A138:C138"/>
    <mergeCell ref="AB138:AM138"/>
    <mergeCell ref="A139:C139"/>
    <mergeCell ref="AB139:AM139"/>
    <mergeCell ref="A140:C140"/>
    <mergeCell ref="AB140:AM140"/>
    <mergeCell ref="A141:C141"/>
    <mergeCell ref="AB141:AM141"/>
    <mergeCell ref="A142:C142"/>
    <mergeCell ref="AB142:AM142"/>
    <mergeCell ref="A143:C143"/>
    <mergeCell ref="AB143:AM143"/>
    <mergeCell ref="A144:C144"/>
    <mergeCell ref="AB144:AM144"/>
    <mergeCell ref="A147:C147"/>
    <mergeCell ref="AB147:AM147"/>
    <mergeCell ref="A148:C148"/>
    <mergeCell ref="D148:AA148"/>
    <mergeCell ref="AB148:AM148"/>
    <mergeCell ref="A150:A154"/>
    <mergeCell ref="B150:C154"/>
    <mergeCell ref="D150:F151"/>
    <mergeCell ref="G150:K150"/>
    <mergeCell ref="L150:AM150"/>
    <mergeCell ref="G151:G154"/>
    <mergeCell ref="H151:K151"/>
    <mergeCell ref="L151:O151"/>
    <mergeCell ref="P151:S151"/>
    <mergeCell ref="T151:W151"/>
    <mergeCell ref="X151:AA151"/>
    <mergeCell ref="L152:AM152"/>
    <mergeCell ref="L153:L154"/>
    <mergeCell ref="M153:M154"/>
    <mergeCell ref="N153:N154"/>
    <mergeCell ref="AB151:AE151"/>
    <mergeCell ref="AF151:AI151"/>
    <mergeCell ref="AJ151:AM151"/>
    <mergeCell ref="AL153:AL154"/>
    <mergeCell ref="AA153:AA154"/>
    <mergeCell ref="AB153:AB154"/>
    <mergeCell ref="AC153:AC154"/>
    <mergeCell ref="AD153:AD154"/>
    <mergeCell ref="AE153:AE154"/>
    <mergeCell ref="D152:D154"/>
    <mergeCell ref="B163:C163"/>
    <mergeCell ref="B164:C164"/>
    <mergeCell ref="B165:C165"/>
    <mergeCell ref="AM153:AM154"/>
    <mergeCell ref="B155:C155"/>
    <mergeCell ref="D155:E155"/>
    <mergeCell ref="H155:K155"/>
    <mergeCell ref="L155:AM155"/>
    <mergeCell ref="B156:C156"/>
    <mergeCell ref="AG153:AG154"/>
    <mergeCell ref="B157:C157"/>
    <mergeCell ref="B158:C158"/>
    <mergeCell ref="B159:C159"/>
    <mergeCell ref="B160:C160"/>
    <mergeCell ref="B161:C161"/>
    <mergeCell ref="B162:C162"/>
    <mergeCell ref="O153:O154"/>
    <mergeCell ref="P153:P154"/>
    <mergeCell ref="Q153:Q154"/>
    <mergeCell ref="R153:R154"/>
    <mergeCell ref="S153:S154"/>
    <mergeCell ref="T153:T154"/>
    <mergeCell ref="AF153:AF154"/>
    <mergeCell ref="U153:U154"/>
    <mergeCell ref="V153:V154"/>
    <mergeCell ref="W153:W154"/>
    <mergeCell ref="E152:E154"/>
    <mergeCell ref="F152:F154"/>
    <mergeCell ref="H152:H154"/>
    <mergeCell ref="I152:I154"/>
    <mergeCell ref="J152:J154"/>
    <mergeCell ref="K152:K154"/>
    <mergeCell ref="B166:C166"/>
    <mergeCell ref="B167:C167"/>
    <mergeCell ref="B168:C168"/>
    <mergeCell ref="B170:C170"/>
    <mergeCell ref="B171:C171"/>
    <mergeCell ref="B172:C172"/>
    <mergeCell ref="B169:C169"/>
    <mergeCell ref="B173:C173"/>
    <mergeCell ref="B174:C174"/>
    <mergeCell ref="D178:D179"/>
    <mergeCell ref="B176:C176"/>
    <mergeCell ref="B175:C175"/>
    <mergeCell ref="B177:C177"/>
    <mergeCell ref="B178:C179"/>
    <mergeCell ref="E178:E179"/>
    <mergeCell ref="F178:F179"/>
    <mergeCell ref="H178:H179"/>
    <mergeCell ref="A180:C187"/>
    <mergeCell ref="D180:D182"/>
    <mergeCell ref="E180:E182"/>
    <mergeCell ref="F180:F182"/>
    <mergeCell ref="G180:G182"/>
    <mergeCell ref="H180:H182"/>
    <mergeCell ref="I180:I182"/>
    <mergeCell ref="J180:J182"/>
    <mergeCell ref="K180:K182"/>
    <mergeCell ref="L180:O180"/>
    <mergeCell ref="P180:S180"/>
    <mergeCell ref="Q181:Q182"/>
    <mergeCell ref="R181:R182"/>
    <mergeCell ref="S181:S182"/>
    <mergeCell ref="T180:W180"/>
    <mergeCell ref="X180:AA180"/>
    <mergeCell ref="AB180:AE180"/>
    <mergeCell ref="L181:L182"/>
    <mergeCell ref="M181:M182"/>
    <mergeCell ref="AB181:AB182"/>
    <mergeCell ref="AC181:AC182"/>
    <mergeCell ref="AD181:AD182"/>
    <mergeCell ref="AE181:AE182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4:O184"/>
    <mergeCell ref="I178:I179"/>
    <mergeCell ref="J178:J179"/>
    <mergeCell ref="G178:G179"/>
    <mergeCell ref="K178:K179"/>
    <mergeCell ref="L179:O179"/>
    <mergeCell ref="P179:S179"/>
    <mergeCell ref="T179:W179"/>
    <mergeCell ref="X179:AA179"/>
    <mergeCell ref="AB179:AE179"/>
    <mergeCell ref="AF179:AI179"/>
    <mergeCell ref="AJ179:AM179"/>
    <mergeCell ref="AF180:AI180"/>
    <mergeCell ref="AJ180:AM180"/>
    <mergeCell ref="AH181:AH182"/>
    <mergeCell ref="AI181:AI182"/>
    <mergeCell ref="AJ181:AJ182"/>
    <mergeCell ref="AK181:AK182"/>
    <mergeCell ref="AL181:AL182"/>
    <mergeCell ref="AM181:AM182"/>
    <mergeCell ref="AB187:AE187"/>
    <mergeCell ref="AF187:AI187"/>
    <mergeCell ref="AJ187:AM187"/>
    <mergeCell ref="P184:S184"/>
    <mergeCell ref="T184:W184"/>
    <mergeCell ref="X184:AA184"/>
    <mergeCell ref="AB184:AE184"/>
    <mergeCell ref="AF184:AI184"/>
    <mergeCell ref="AJ184:AM184"/>
    <mergeCell ref="N181:N182"/>
    <mergeCell ref="O181:O182"/>
    <mergeCell ref="P181:P182"/>
    <mergeCell ref="T181:T182"/>
    <mergeCell ref="U181:U182"/>
    <mergeCell ref="V181:V182"/>
    <mergeCell ref="W181:W182"/>
    <mergeCell ref="X181:X182"/>
    <mergeCell ref="Y181:Y182"/>
    <mergeCell ref="Z181:Z182"/>
    <mergeCell ref="AA181:AA182"/>
    <mergeCell ref="AF181:AF182"/>
    <mergeCell ref="AG181:AG182"/>
    <mergeCell ref="A207:C207"/>
    <mergeCell ref="D207:AA207"/>
    <mergeCell ref="AB207:AM207"/>
    <mergeCell ref="A209:A213"/>
    <mergeCell ref="B209:C213"/>
    <mergeCell ref="D209:F210"/>
    <mergeCell ref="G209:K209"/>
    <mergeCell ref="L209:AM209"/>
    <mergeCell ref="G210:G213"/>
    <mergeCell ref="H210:K210"/>
    <mergeCell ref="D185:F187"/>
    <mergeCell ref="G185:K185"/>
    <mergeCell ref="L185:O185"/>
    <mergeCell ref="P185:S185"/>
    <mergeCell ref="T185:W185"/>
    <mergeCell ref="X185:AA185"/>
    <mergeCell ref="AB185:AE185"/>
    <mergeCell ref="AF185:AI185"/>
    <mergeCell ref="AJ185:AM185"/>
    <mergeCell ref="G186:K186"/>
    <mergeCell ref="L186:O186"/>
    <mergeCell ref="P186:S186"/>
    <mergeCell ref="T186:W186"/>
    <mergeCell ref="X186:AA186"/>
    <mergeCell ref="AB186:AE186"/>
    <mergeCell ref="AF186:AI186"/>
    <mergeCell ref="AJ186:AM186"/>
    <mergeCell ref="G187:K187"/>
    <mergeCell ref="L187:O187"/>
    <mergeCell ref="P187:S187"/>
    <mergeCell ref="T187:W187"/>
    <mergeCell ref="X187:AA187"/>
    <mergeCell ref="B190:AA191"/>
    <mergeCell ref="B195:AA196"/>
    <mergeCell ref="AB199:AM199"/>
    <mergeCell ref="A200:C200"/>
    <mergeCell ref="D200:AA201"/>
    <mergeCell ref="AB200:AM200"/>
    <mergeCell ref="A201:C201"/>
    <mergeCell ref="AB201:AM201"/>
    <mergeCell ref="A202:C202"/>
    <mergeCell ref="AB202:AM202"/>
    <mergeCell ref="A203:C203"/>
    <mergeCell ref="AB203:AM203"/>
    <mergeCell ref="A204:C204"/>
    <mergeCell ref="AB204:AM204"/>
    <mergeCell ref="A205:C205"/>
    <mergeCell ref="AB205:AM205"/>
    <mergeCell ref="A206:C206"/>
    <mergeCell ref="AB206:AM206"/>
    <mergeCell ref="L210:O210"/>
    <mergeCell ref="P210:S210"/>
    <mergeCell ref="T210:W210"/>
    <mergeCell ref="X210:AA210"/>
    <mergeCell ref="AB210:AE210"/>
    <mergeCell ref="AF210:AI210"/>
    <mergeCell ref="AJ210:AM210"/>
    <mergeCell ref="D211:D213"/>
    <mergeCell ref="E211:E213"/>
    <mergeCell ref="F211:F213"/>
    <mergeCell ref="H211:H213"/>
    <mergeCell ref="I211:I213"/>
    <mergeCell ref="J211:J213"/>
    <mergeCell ref="K211:K213"/>
    <mergeCell ref="L211:AM211"/>
    <mergeCell ref="L212:L213"/>
    <mergeCell ref="M212:M213"/>
    <mergeCell ref="N212:N213"/>
    <mergeCell ref="O212:O213"/>
    <mergeCell ref="P212:P213"/>
    <mergeCell ref="Q212:Q213"/>
    <mergeCell ref="R212:R213"/>
    <mergeCell ref="AL212:AL213"/>
    <mergeCell ref="AM212:AM213"/>
    <mergeCell ref="B214:C214"/>
    <mergeCell ref="D214:E214"/>
    <mergeCell ref="H214:K214"/>
    <mergeCell ref="L214:AM214"/>
    <mergeCell ref="AF212:AF213"/>
    <mergeCell ref="AG212:AG213"/>
    <mergeCell ref="AH212:AH213"/>
    <mergeCell ref="AI212:AI213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S212:S213"/>
    <mergeCell ref="T212:T213"/>
    <mergeCell ref="U212:U213"/>
    <mergeCell ref="V212:V213"/>
    <mergeCell ref="W212:W213"/>
    <mergeCell ref="X212:X213"/>
    <mergeCell ref="Y212:Y213"/>
    <mergeCell ref="AJ212:AJ213"/>
    <mergeCell ref="AK212:AK213"/>
    <mergeCell ref="Z212:Z213"/>
    <mergeCell ref="AA212:AA213"/>
    <mergeCell ref="AB212:AB213"/>
    <mergeCell ref="AC212:AC213"/>
    <mergeCell ref="AD212:AD213"/>
    <mergeCell ref="AE212:AE213"/>
    <mergeCell ref="AJ225:AM225"/>
    <mergeCell ref="A226:C233"/>
    <mergeCell ref="D226:D228"/>
    <mergeCell ref="E226:E228"/>
    <mergeCell ref="F226:F228"/>
    <mergeCell ref="G226:G228"/>
    <mergeCell ref="H226:H228"/>
    <mergeCell ref="I226:I228"/>
    <mergeCell ref="J226:J228"/>
    <mergeCell ref="K226:K228"/>
    <mergeCell ref="L226:O226"/>
    <mergeCell ref="P226:S226"/>
    <mergeCell ref="T226:W226"/>
    <mergeCell ref="X226:AA226"/>
    <mergeCell ref="AB226:AE226"/>
    <mergeCell ref="AF226:AI226"/>
    <mergeCell ref="AJ226:AM226"/>
    <mergeCell ref="R227:R228"/>
    <mergeCell ref="S227:S228"/>
    <mergeCell ref="T227:T228"/>
    <mergeCell ref="U227:U228"/>
    <mergeCell ref="V227:V228"/>
    <mergeCell ref="W227:W228"/>
    <mergeCell ref="X227:X228"/>
    <mergeCell ref="Y227:Y228"/>
    <mergeCell ref="Z227:Z228"/>
    <mergeCell ref="AA227:AA228"/>
    <mergeCell ref="AB227:AB228"/>
    <mergeCell ref="B224:C225"/>
    <mergeCell ref="D224:D225"/>
    <mergeCell ref="E224:E225"/>
    <mergeCell ref="F224:F225"/>
    <mergeCell ref="G224:G225"/>
    <mergeCell ref="H224:H225"/>
    <mergeCell ref="I224:I225"/>
    <mergeCell ref="J224:J225"/>
    <mergeCell ref="K224:K225"/>
    <mergeCell ref="L225:O225"/>
    <mergeCell ref="P225:S225"/>
    <mergeCell ref="T225:W225"/>
    <mergeCell ref="X225:AA225"/>
    <mergeCell ref="AB225:AE225"/>
    <mergeCell ref="AC227:AC228"/>
    <mergeCell ref="AD227:AD228"/>
    <mergeCell ref="AE227:AE228"/>
    <mergeCell ref="AF227:AF228"/>
    <mergeCell ref="AG227:AG228"/>
    <mergeCell ref="AH227:AH228"/>
    <mergeCell ref="AF225:AI225"/>
    <mergeCell ref="AB233:AE233"/>
    <mergeCell ref="AF233:AI233"/>
    <mergeCell ref="AJ233:AM233"/>
    <mergeCell ref="AI227:AI228"/>
    <mergeCell ref="AJ227:AJ228"/>
    <mergeCell ref="AK227:AK228"/>
    <mergeCell ref="AL227:AL228"/>
    <mergeCell ref="AM227:AM228"/>
    <mergeCell ref="D229:D230"/>
    <mergeCell ref="E229:E230"/>
    <mergeCell ref="F229:F230"/>
    <mergeCell ref="G229:G230"/>
    <mergeCell ref="H229:H230"/>
    <mergeCell ref="I229:I230"/>
    <mergeCell ref="J229:J230"/>
    <mergeCell ref="K229:K230"/>
    <mergeCell ref="L230:O230"/>
    <mergeCell ref="P230:S230"/>
    <mergeCell ref="T230:W230"/>
    <mergeCell ref="X230:AA230"/>
    <mergeCell ref="AB230:AE230"/>
    <mergeCell ref="AF230:AI230"/>
    <mergeCell ref="AJ230:AM230"/>
    <mergeCell ref="L227:L228"/>
    <mergeCell ref="M227:M228"/>
    <mergeCell ref="N227:N228"/>
    <mergeCell ref="O227:O228"/>
    <mergeCell ref="P227:P228"/>
    <mergeCell ref="Q227:Q228"/>
    <mergeCell ref="A253:C253"/>
    <mergeCell ref="D253:AA253"/>
    <mergeCell ref="AB253:AM253"/>
    <mergeCell ref="A255:A259"/>
    <mergeCell ref="B255:C259"/>
    <mergeCell ref="D255:F256"/>
    <mergeCell ref="G255:K255"/>
    <mergeCell ref="L255:AM255"/>
    <mergeCell ref="G256:G259"/>
    <mergeCell ref="H256:K256"/>
    <mergeCell ref="D231:F233"/>
    <mergeCell ref="G231:K231"/>
    <mergeCell ref="L231:O231"/>
    <mergeCell ref="P231:S231"/>
    <mergeCell ref="T231:W231"/>
    <mergeCell ref="X231:AA231"/>
    <mergeCell ref="AB231:AE231"/>
    <mergeCell ref="AF231:AI231"/>
    <mergeCell ref="AJ231:AM231"/>
    <mergeCell ref="G232:K232"/>
    <mergeCell ref="L232:O232"/>
    <mergeCell ref="P232:S232"/>
    <mergeCell ref="T232:W232"/>
    <mergeCell ref="X232:AA232"/>
    <mergeCell ref="AB232:AE232"/>
    <mergeCell ref="AF232:AI232"/>
    <mergeCell ref="AJ232:AM232"/>
    <mergeCell ref="G233:K233"/>
    <mergeCell ref="L233:O233"/>
    <mergeCell ref="P233:S233"/>
    <mergeCell ref="T233:W233"/>
    <mergeCell ref="X233:AA233"/>
    <mergeCell ref="B236:AA237"/>
    <mergeCell ref="B241:AA242"/>
    <mergeCell ref="AB245:AM245"/>
    <mergeCell ref="A246:C246"/>
    <mergeCell ref="D246:AA247"/>
    <mergeCell ref="AB246:AM246"/>
    <mergeCell ref="A247:C247"/>
    <mergeCell ref="AB247:AM247"/>
    <mergeCell ref="A248:C248"/>
    <mergeCell ref="AB248:AM248"/>
    <mergeCell ref="A249:C249"/>
    <mergeCell ref="AB249:AM249"/>
    <mergeCell ref="A250:C250"/>
    <mergeCell ref="AB250:AM250"/>
    <mergeCell ref="A251:C251"/>
    <mergeCell ref="AB251:AM251"/>
    <mergeCell ref="A252:C252"/>
    <mergeCell ref="AB252:AM252"/>
    <mergeCell ref="L256:O256"/>
    <mergeCell ref="P256:S256"/>
    <mergeCell ref="T256:W256"/>
    <mergeCell ref="X256:AA256"/>
    <mergeCell ref="AB256:AE256"/>
    <mergeCell ref="AF256:AI256"/>
    <mergeCell ref="AJ256:AM256"/>
    <mergeCell ref="D257:D259"/>
    <mergeCell ref="E257:E259"/>
    <mergeCell ref="F257:F259"/>
    <mergeCell ref="H257:H259"/>
    <mergeCell ref="I257:I259"/>
    <mergeCell ref="J257:J259"/>
    <mergeCell ref="K257:K259"/>
    <mergeCell ref="L257:AM257"/>
    <mergeCell ref="L258:L259"/>
    <mergeCell ref="M258:M259"/>
    <mergeCell ref="N258:N259"/>
    <mergeCell ref="O258:O259"/>
    <mergeCell ref="P258:P259"/>
    <mergeCell ref="Q258:Q259"/>
    <mergeCell ref="R258:R259"/>
    <mergeCell ref="AL258:AL259"/>
    <mergeCell ref="AM258:AM259"/>
    <mergeCell ref="B260:C260"/>
    <mergeCell ref="D260:E260"/>
    <mergeCell ref="H260:K260"/>
    <mergeCell ref="L260:AM260"/>
    <mergeCell ref="AF258:AF259"/>
    <mergeCell ref="AG258:AG259"/>
    <mergeCell ref="AH258:AH259"/>
    <mergeCell ref="AI258:AI259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S258:S259"/>
    <mergeCell ref="T258:T259"/>
    <mergeCell ref="U258:U259"/>
    <mergeCell ref="V258:V259"/>
    <mergeCell ref="W258:W259"/>
    <mergeCell ref="X258:X259"/>
    <mergeCell ref="Y258:Y259"/>
    <mergeCell ref="AJ258:AJ259"/>
    <mergeCell ref="AK258:AK259"/>
    <mergeCell ref="Z258:Z259"/>
    <mergeCell ref="AA258:AA259"/>
    <mergeCell ref="AB258:AB259"/>
    <mergeCell ref="AC258:AC259"/>
    <mergeCell ref="AD258:AD259"/>
    <mergeCell ref="AE258:AE259"/>
    <mergeCell ref="AJ271:AM271"/>
    <mergeCell ref="A272:C279"/>
    <mergeCell ref="D272:D274"/>
    <mergeCell ref="E272:E274"/>
    <mergeCell ref="F272:F274"/>
    <mergeCell ref="G272:G274"/>
    <mergeCell ref="H272:H274"/>
    <mergeCell ref="I272:I274"/>
    <mergeCell ref="J272:J274"/>
    <mergeCell ref="K272:K274"/>
    <mergeCell ref="L272:O272"/>
    <mergeCell ref="P272:S272"/>
    <mergeCell ref="T272:W272"/>
    <mergeCell ref="X272:AA272"/>
    <mergeCell ref="AB272:AE272"/>
    <mergeCell ref="AF272:AI272"/>
    <mergeCell ref="AJ272:AM272"/>
    <mergeCell ref="R273:R274"/>
    <mergeCell ref="S273:S274"/>
    <mergeCell ref="T273:T274"/>
    <mergeCell ref="U273:U274"/>
    <mergeCell ref="V273:V274"/>
    <mergeCell ref="W273:W274"/>
    <mergeCell ref="X273:X274"/>
    <mergeCell ref="Y273:Y274"/>
    <mergeCell ref="Z273:Z274"/>
    <mergeCell ref="AA273:AA274"/>
    <mergeCell ref="AB273:AB274"/>
    <mergeCell ref="B270:C271"/>
    <mergeCell ref="D270:D271"/>
    <mergeCell ref="E270:E271"/>
    <mergeCell ref="F270:F271"/>
    <mergeCell ref="G270:G271"/>
    <mergeCell ref="H270:H271"/>
    <mergeCell ref="I270:I271"/>
    <mergeCell ref="J270:J271"/>
    <mergeCell ref="K270:K271"/>
    <mergeCell ref="L271:O271"/>
    <mergeCell ref="P271:S271"/>
    <mergeCell ref="T271:W271"/>
    <mergeCell ref="X271:AA271"/>
    <mergeCell ref="AB271:AE271"/>
    <mergeCell ref="AC273:AC274"/>
    <mergeCell ref="AD273:AD274"/>
    <mergeCell ref="AE273:AE274"/>
    <mergeCell ref="AF273:AF274"/>
    <mergeCell ref="AG273:AG274"/>
    <mergeCell ref="AH273:AH274"/>
    <mergeCell ref="AF271:AI271"/>
    <mergeCell ref="AB279:AE279"/>
    <mergeCell ref="AF279:AI279"/>
    <mergeCell ref="AJ279:AM279"/>
    <mergeCell ref="AI273:AI274"/>
    <mergeCell ref="AJ273:AJ274"/>
    <mergeCell ref="AK273:AK274"/>
    <mergeCell ref="AL273:AL274"/>
    <mergeCell ref="AM273:AM274"/>
    <mergeCell ref="D275:D276"/>
    <mergeCell ref="E275:E276"/>
    <mergeCell ref="F275:F276"/>
    <mergeCell ref="G275:G276"/>
    <mergeCell ref="H275:H276"/>
    <mergeCell ref="I275:I276"/>
    <mergeCell ref="J275:J276"/>
    <mergeCell ref="K275:K276"/>
    <mergeCell ref="L276:O276"/>
    <mergeCell ref="P276:S276"/>
    <mergeCell ref="T276:W276"/>
    <mergeCell ref="X276:AA276"/>
    <mergeCell ref="AB276:AE276"/>
    <mergeCell ref="AF276:AI276"/>
    <mergeCell ref="AJ276:AM276"/>
    <mergeCell ref="L273:L274"/>
    <mergeCell ref="M273:M274"/>
    <mergeCell ref="N273:N274"/>
    <mergeCell ref="O273:O274"/>
    <mergeCell ref="P273:P274"/>
    <mergeCell ref="Q273:Q274"/>
    <mergeCell ref="A299:C299"/>
    <mergeCell ref="D299:AA299"/>
    <mergeCell ref="AB299:AM299"/>
    <mergeCell ref="A301:A305"/>
    <mergeCell ref="B301:C305"/>
    <mergeCell ref="D301:F302"/>
    <mergeCell ref="G301:K301"/>
    <mergeCell ref="L301:AM301"/>
    <mergeCell ref="G302:G305"/>
    <mergeCell ref="H302:K302"/>
    <mergeCell ref="D277:F279"/>
    <mergeCell ref="G277:K277"/>
    <mergeCell ref="L277:O277"/>
    <mergeCell ref="P277:S277"/>
    <mergeCell ref="T277:W277"/>
    <mergeCell ref="X277:AA277"/>
    <mergeCell ref="AB277:AE277"/>
    <mergeCell ref="AF277:AI277"/>
    <mergeCell ref="AJ277:AM277"/>
    <mergeCell ref="G278:K278"/>
    <mergeCell ref="L278:O278"/>
    <mergeCell ref="P278:S278"/>
    <mergeCell ref="T278:W278"/>
    <mergeCell ref="X278:AA278"/>
    <mergeCell ref="AB278:AE278"/>
    <mergeCell ref="AF278:AI278"/>
    <mergeCell ref="AJ278:AM278"/>
    <mergeCell ref="G279:K279"/>
    <mergeCell ref="L279:O279"/>
    <mergeCell ref="P279:S279"/>
    <mergeCell ref="T279:W279"/>
    <mergeCell ref="X279:AA279"/>
    <mergeCell ref="B282:AA283"/>
    <mergeCell ref="B287:AA288"/>
    <mergeCell ref="AB291:AM291"/>
    <mergeCell ref="A292:C292"/>
    <mergeCell ref="D292:AA293"/>
    <mergeCell ref="AB292:AM292"/>
    <mergeCell ref="A293:C293"/>
    <mergeCell ref="AB293:AM293"/>
    <mergeCell ref="A294:C294"/>
    <mergeCell ref="AB294:AM294"/>
    <mergeCell ref="A295:C295"/>
    <mergeCell ref="AB295:AM295"/>
    <mergeCell ref="A296:C296"/>
    <mergeCell ref="AB296:AM296"/>
    <mergeCell ref="A297:C297"/>
    <mergeCell ref="AB297:AM297"/>
    <mergeCell ref="A298:C298"/>
    <mergeCell ref="AB298:AM298"/>
    <mergeCell ref="L302:O302"/>
    <mergeCell ref="P302:S302"/>
    <mergeCell ref="T302:W302"/>
    <mergeCell ref="X302:AA302"/>
    <mergeCell ref="AB302:AE302"/>
    <mergeCell ref="AF302:AI302"/>
    <mergeCell ref="AJ302:AM302"/>
    <mergeCell ref="D303:D305"/>
    <mergeCell ref="E303:E305"/>
    <mergeCell ref="F303:F305"/>
    <mergeCell ref="H303:H305"/>
    <mergeCell ref="I303:I305"/>
    <mergeCell ref="J303:J305"/>
    <mergeCell ref="K303:K305"/>
    <mergeCell ref="L303:AM303"/>
    <mergeCell ref="L304:L305"/>
    <mergeCell ref="M304:M305"/>
    <mergeCell ref="N304:N305"/>
    <mergeCell ref="O304:O305"/>
    <mergeCell ref="P304:P305"/>
    <mergeCell ref="Q304:Q305"/>
    <mergeCell ref="R304:R305"/>
    <mergeCell ref="AL304:AL305"/>
    <mergeCell ref="AM304:AM305"/>
    <mergeCell ref="B306:C306"/>
    <mergeCell ref="D306:E306"/>
    <mergeCell ref="H306:K306"/>
    <mergeCell ref="L306:AM306"/>
    <mergeCell ref="AF304:AF305"/>
    <mergeCell ref="AG304:AG305"/>
    <mergeCell ref="AH304:AH305"/>
    <mergeCell ref="AI304:AI305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S304:S305"/>
    <mergeCell ref="T304:T305"/>
    <mergeCell ref="U304:U305"/>
    <mergeCell ref="V304:V305"/>
    <mergeCell ref="W304:W305"/>
    <mergeCell ref="X304:X305"/>
    <mergeCell ref="Y304:Y305"/>
    <mergeCell ref="AJ304:AJ305"/>
    <mergeCell ref="AK304:AK305"/>
    <mergeCell ref="Z304:Z305"/>
    <mergeCell ref="AA304:AA305"/>
    <mergeCell ref="AB304:AB305"/>
    <mergeCell ref="AC304:AC305"/>
    <mergeCell ref="AD304:AD305"/>
    <mergeCell ref="AE304:AE305"/>
    <mergeCell ref="AJ317:AM317"/>
    <mergeCell ref="A318:C325"/>
    <mergeCell ref="D318:D320"/>
    <mergeCell ref="E318:E320"/>
    <mergeCell ref="F318:F320"/>
    <mergeCell ref="G318:G320"/>
    <mergeCell ref="H318:H320"/>
    <mergeCell ref="I318:I320"/>
    <mergeCell ref="J318:J320"/>
    <mergeCell ref="K318:K320"/>
    <mergeCell ref="L318:O318"/>
    <mergeCell ref="P318:S318"/>
    <mergeCell ref="T318:W318"/>
    <mergeCell ref="X318:AA318"/>
    <mergeCell ref="AB318:AE318"/>
    <mergeCell ref="AF318:AI318"/>
    <mergeCell ref="AJ318:AM318"/>
    <mergeCell ref="R319:R320"/>
    <mergeCell ref="S319:S320"/>
    <mergeCell ref="T319:T320"/>
    <mergeCell ref="U319:U320"/>
    <mergeCell ref="V319:V320"/>
    <mergeCell ref="W319:W320"/>
    <mergeCell ref="X319:X320"/>
    <mergeCell ref="Y319:Y320"/>
    <mergeCell ref="Z319:Z320"/>
    <mergeCell ref="AA319:AA320"/>
    <mergeCell ref="AB319:AB320"/>
    <mergeCell ref="B316:C317"/>
    <mergeCell ref="D316:D317"/>
    <mergeCell ref="E316:E317"/>
    <mergeCell ref="F316:F317"/>
    <mergeCell ref="G316:G317"/>
    <mergeCell ref="H316:H317"/>
    <mergeCell ref="I316:I317"/>
    <mergeCell ref="J316:J317"/>
    <mergeCell ref="K316:K317"/>
    <mergeCell ref="L317:O317"/>
    <mergeCell ref="P317:S317"/>
    <mergeCell ref="T317:W317"/>
    <mergeCell ref="X317:AA317"/>
    <mergeCell ref="AB317:AE317"/>
    <mergeCell ref="AC319:AC320"/>
    <mergeCell ref="AD319:AD320"/>
    <mergeCell ref="AE319:AE320"/>
    <mergeCell ref="AF319:AF320"/>
    <mergeCell ref="AG319:AG320"/>
    <mergeCell ref="AH319:AH320"/>
    <mergeCell ref="AF317:AI317"/>
    <mergeCell ref="AB325:AE325"/>
    <mergeCell ref="AF325:AI325"/>
    <mergeCell ref="AJ325:AM325"/>
    <mergeCell ref="AI319:AI320"/>
    <mergeCell ref="AJ319:AJ320"/>
    <mergeCell ref="AK319:AK320"/>
    <mergeCell ref="AL319:AL320"/>
    <mergeCell ref="AM319:AM320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L322:O322"/>
    <mergeCell ref="P322:S322"/>
    <mergeCell ref="T322:W322"/>
    <mergeCell ref="X322:AA322"/>
    <mergeCell ref="AB322:AE322"/>
    <mergeCell ref="AF322:AI322"/>
    <mergeCell ref="AJ322:AM322"/>
    <mergeCell ref="L319:L320"/>
    <mergeCell ref="M319:M320"/>
    <mergeCell ref="N319:N320"/>
    <mergeCell ref="O319:O320"/>
    <mergeCell ref="P319:P320"/>
    <mergeCell ref="Q319:Q320"/>
    <mergeCell ref="A345:C345"/>
    <mergeCell ref="D345:AA345"/>
    <mergeCell ref="AB345:AM345"/>
    <mergeCell ref="A347:A351"/>
    <mergeCell ref="B347:C351"/>
    <mergeCell ref="D347:F348"/>
    <mergeCell ref="G347:K347"/>
    <mergeCell ref="L347:AM347"/>
    <mergeCell ref="G348:G351"/>
    <mergeCell ref="H348:K348"/>
    <mergeCell ref="D323:F325"/>
    <mergeCell ref="G323:K323"/>
    <mergeCell ref="L323:O323"/>
    <mergeCell ref="P323:S323"/>
    <mergeCell ref="T323:W323"/>
    <mergeCell ref="X323:AA323"/>
    <mergeCell ref="AB323:AE323"/>
    <mergeCell ref="AF323:AI323"/>
    <mergeCell ref="AJ323:AM323"/>
    <mergeCell ref="G324:K324"/>
    <mergeCell ref="L324:O324"/>
    <mergeCell ref="P324:S324"/>
    <mergeCell ref="T324:W324"/>
    <mergeCell ref="X324:AA324"/>
    <mergeCell ref="AB324:AE324"/>
    <mergeCell ref="AF324:AI324"/>
    <mergeCell ref="AJ324:AM324"/>
    <mergeCell ref="G325:K325"/>
    <mergeCell ref="L325:O325"/>
    <mergeCell ref="P325:S325"/>
    <mergeCell ref="T325:W325"/>
    <mergeCell ref="X325:AA325"/>
    <mergeCell ref="B328:AA329"/>
    <mergeCell ref="B333:AA334"/>
    <mergeCell ref="AB337:AM337"/>
    <mergeCell ref="A338:C338"/>
    <mergeCell ref="D338:AA339"/>
    <mergeCell ref="AB338:AM338"/>
    <mergeCell ref="A339:C339"/>
    <mergeCell ref="AB339:AM339"/>
    <mergeCell ref="A340:C340"/>
    <mergeCell ref="AB340:AM340"/>
    <mergeCell ref="A341:C341"/>
    <mergeCell ref="AB341:AM341"/>
    <mergeCell ref="A342:C342"/>
    <mergeCell ref="AB342:AM342"/>
    <mergeCell ref="A343:C343"/>
    <mergeCell ref="AB343:AM343"/>
    <mergeCell ref="A344:C344"/>
    <mergeCell ref="AB344:AM344"/>
    <mergeCell ref="L348:O348"/>
    <mergeCell ref="P348:S348"/>
    <mergeCell ref="T348:W348"/>
    <mergeCell ref="X348:AA348"/>
    <mergeCell ref="AB348:AE348"/>
    <mergeCell ref="AF348:AI348"/>
    <mergeCell ref="AJ348:AM348"/>
    <mergeCell ref="D349:D351"/>
    <mergeCell ref="E349:E351"/>
    <mergeCell ref="F349:F351"/>
    <mergeCell ref="H349:H351"/>
    <mergeCell ref="I349:I351"/>
    <mergeCell ref="J349:J351"/>
    <mergeCell ref="K349:K351"/>
    <mergeCell ref="L349:AM349"/>
    <mergeCell ref="L350:L351"/>
    <mergeCell ref="M350:M351"/>
    <mergeCell ref="N350:N351"/>
    <mergeCell ref="O350:O351"/>
    <mergeCell ref="P350:P351"/>
    <mergeCell ref="Q350:Q351"/>
    <mergeCell ref="R350:R351"/>
    <mergeCell ref="AL350:AL351"/>
    <mergeCell ref="AM350:AM351"/>
    <mergeCell ref="B352:C352"/>
    <mergeCell ref="D352:E352"/>
    <mergeCell ref="H352:K352"/>
    <mergeCell ref="L352:AM352"/>
    <mergeCell ref="AF350:AF351"/>
    <mergeCell ref="AG350:AG351"/>
    <mergeCell ref="AH350:AH351"/>
    <mergeCell ref="AI350:AI351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S350:S351"/>
    <mergeCell ref="T350:T351"/>
    <mergeCell ref="U350:U351"/>
    <mergeCell ref="V350:V351"/>
    <mergeCell ref="W350:W351"/>
    <mergeCell ref="X350:X351"/>
    <mergeCell ref="Y350:Y351"/>
    <mergeCell ref="AJ350:AJ351"/>
    <mergeCell ref="AK350:AK351"/>
    <mergeCell ref="Z350:Z351"/>
    <mergeCell ref="AA350:AA351"/>
    <mergeCell ref="AB350:AB351"/>
    <mergeCell ref="AC350:AC351"/>
    <mergeCell ref="AD350:AD351"/>
    <mergeCell ref="AE350:AE351"/>
    <mergeCell ref="AJ363:AM363"/>
    <mergeCell ref="A364:C371"/>
    <mergeCell ref="D364:D366"/>
    <mergeCell ref="E364:E366"/>
    <mergeCell ref="F364:F366"/>
    <mergeCell ref="G364:G366"/>
    <mergeCell ref="H364:H366"/>
    <mergeCell ref="I364:I366"/>
    <mergeCell ref="J364:J366"/>
    <mergeCell ref="K364:K366"/>
    <mergeCell ref="L364:O364"/>
    <mergeCell ref="P364:S364"/>
    <mergeCell ref="T364:W364"/>
    <mergeCell ref="X364:AA364"/>
    <mergeCell ref="AB364:AE364"/>
    <mergeCell ref="AF364:AI364"/>
    <mergeCell ref="AJ364:AM364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Z365:Z366"/>
    <mergeCell ref="AA365:AA366"/>
    <mergeCell ref="AB365:AB366"/>
    <mergeCell ref="B362:C363"/>
    <mergeCell ref="D362:D363"/>
    <mergeCell ref="E362:E363"/>
    <mergeCell ref="F362:F363"/>
    <mergeCell ref="G362:G363"/>
    <mergeCell ref="H362:H363"/>
    <mergeCell ref="I362:I363"/>
    <mergeCell ref="J362:J363"/>
    <mergeCell ref="K362:K363"/>
    <mergeCell ref="L363:O363"/>
    <mergeCell ref="P363:S363"/>
    <mergeCell ref="T363:W363"/>
    <mergeCell ref="X363:AA363"/>
    <mergeCell ref="AB363:AE363"/>
    <mergeCell ref="AC365:AC366"/>
    <mergeCell ref="AD365:AD366"/>
    <mergeCell ref="AE365:AE366"/>
    <mergeCell ref="AF365:AF366"/>
    <mergeCell ref="AG365:AG366"/>
    <mergeCell ref="AH365:AH366"/>
    <mergeCell ref="AF363:AI363"/>
    <mergeCell ref="AB371:AE371"/>
    <mergeCell ref="AF371:AI371"/>
    <mergeCell ref="AJ371:AM371"/>
    <mergeCell ref="AI365:AI366"/>
    <mergeCell ref="AJ365:AJ366"/>
    <mergeCell ref="AK365:AK366"/>
    <mergeCell ref="AL365:AL366"/>
    <mergeCell ref="AM365:AM366"/>
    <mergeCell ref="D367:D368"/>
    <mergeCell ref="E367:E368"/>
    <mergeCell ref="F367:F368"/>
    <mergeCell ref="G367:G368"/>
    <mergeCell ref="H367:H368"/>
    <mergeCell ref="I367:I368"/>
    <mergeCell ref="J367:J368"/>
    <mergeCell ref="K367:K368"/>
    <mergeCell ref="L368:O368"/>
    <mergeCell ref="P368:S368"/>
    <mergeCell ref="T368:W368"/>
    <mergeCell ref="X368:AA368"/>
    <mergeCell ref="AB368:AE368"/>
    <mergeCell ref="AF368:AI368"/>
    <mergeCell ref="AJ368:AM368"/>
    <mergeCell ref="L365:L366"/>
    <mergeCell ref="M365:M366"/>
    <mergeCell ref="N365:N366"/>
    <mergeCell ref="O365:O366"/>
    <mergeCell ref="P365:P366"/>
    <mergeCell ref="Q365:Q366"/>
    <mergeCell ref="A391:C391"/>
    <mergeCell ref="D391:AA391"/>
    <mergeCell ref="AB391:AM391"/>
    <mergeCell ref="A393:A397"/>
    <mergeCell ref="B393:C397"/>
    <mergeCell ref="D393:F394"/>
    <mergeCell ref="G393:K393"/>
    <mergeCell ref="L393:AM393"/>
    <mergeCell ref="G394:G397"/>
    <mergeCell ref="H394:K394"/>
    <mergeCell ref="D369:F371"/>
    <mergeCell ref="G369:K369"/>
    <mergeCell ref="L369:O369"/>
    <mergeCell ref="P369:S369"/>
    <mergeCell ref="T369:W369"/>
    <mergeCell ref="X369:AA369"/>
    <mergeCell ref="AB369:AE369"/>
    <mergeCell ref="AF369:AI369"/>
    <mergeCell ref="AJ369:AM369"/>
    <mergeCell ref="G370:K370"/>
    <mergeCell ref="L370:O370"/>
    <mergeCell ref="P370:S370"/>
    <mergeCell ref="T370:W370"/>
    <mergeCell ref="X370:AA370"/>
    <mergeCell ref="AB370:AE370"/>
    <mergeCell ref="AF370:AI370"/>
    <mergeCell ref="AJ370:AM370"/>
    <mergeCell ref="G371:K371"/>
    <mergeCell ref="L371:O371"/>
    <mergeCell ref="P371:S371"/>
    <mergeCell ref="T371:W371"/>
    <mergeCell ref="X371:AA371"/>
    <mergeCell ref="B374:AA375"/>
    <mergeCell ref="B379:AA380"/>
    <mergeCell ref="AB383:AM383"/>
    <mergeCell ref="A384:C384"/>
    <mergeCell ref="D384:AA385"/>
    <mergeCell ref="AB384:AM384"/>
    <mergeCell ref="A385:C385"/>
    <mergeCell ref="AB385:AM385"/>
    <mergeCell ref="A386:C386"/>
    <mergeCell ref="AB386:AM386"/>
    <mergeCell ref="A387:C387"/>
    <mergeCell ref="AB387:AM387"/>
    <mergeCell ref="A388:C388"/>
    <mergeCell ref="AB388:AM388"/>
    <mergeCell ref="A389:C389"/>
    <mergeCell ref="AB389:AM389"/>
    <mergeCell ref="A390:C390"/>
    <mergeCell ref="AB390:AM390"/>
    <mergeCell ref="L394:O394"/>
    <mergeCell ref="P394:S394"/>
    <mergeCell ref="T394:W394"/>
    <mergeCell ref="X394:AA394"/>
    <mergeCell ref="AB394:AE394"/>
    <mergeCell ref="AF394:AI394"/>
    <mergeCell ref="AJ394:AM394"/>
    <mergeCell ref="D395:D397"/>
    <mergeCell ref="E395:E397"/>
    <mergeCell ref="F395:F397"/>
    <mergeCell ref="H395:H397"/>
    <mergeCell ref="I395:I397"/>
    <mergeCell ref="J395:J397"/>
    <mergeCell ref="K395:K397"/>
    <mergeCell ref="L395:AM395"/>
    <mergeCell ref="L396:L397"/>
    <mergeCell ref="M396:M397"/>
    <mergeCell ref="N396:N397"/>
    <mergeCell ref="O396:O397"/>
    <mergeCell ref="P396:P397"/>
    <mergeCell ref="Q396:Q397"/>
    <mergeCell ref="R396:R397"/>
    <mergeCell ref="AL396:AL397"/>
    <mergeCell ref="AM396:AM397"/>
    <mergeCell ref="AF396:AF397"/>
    <mergeCell ref="AG396:AG397"/>
    <mergeCell ref="AH396:AH397"/>
    <mergeCell ref="AI396:AI397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S396:S397"/>
    <mergeCell ref="T396:T397"/>
    <mergeCell ref="U396:U397"/>
    <mergeCell ref="V396:V397"/>
    <mergeCell ref="W396:W397"/>
    <mergeCell ref="X396:X397"/>
    <mergeCell ref="Y396:Y397"/>
    <mergeCell ref="B398:C398"/>
    <mergeCell ref="D398:E398"/>
    <mergeCell ref="H398:K398"/>
    <mergeCell ref="L398:AM398"/>
    <mergeCell ref="AJ396:AJ397"/>
    <mergeCell ref="AK396:AK397"/>
    <mergeCell ref="Z396:Z397"/>
    <mergeCell ref="AA396:AA397"/>
    <mergeCell ref="AB396:AB397"/>
    <mergeCell ref="AC396:AC397"/>
    <mergeCell ref="AD396:AD397"/>
    <mergeCell ref="AE396:AE397"/>
    <mergeCell ref="AJ410:AM410"/>
    <mergeCell ref="L411:L412"/>
    <mergeCell ref="M411:M412"/>
    <mergeCell ref="N411:N412"/>
    <mergeCell ref="O411:O412"/>
    <mergeCell ref="P411:P412"/>
    <mergeCell ref="Q411:Q412"/>
    <mergeCell ref="R411:R412"/>
    <mergeCell ref="AL411:AL412"/>
    <mergeCell ref="AA411:AA412"/>
    <mergeCell ref="AB411:AB412"/>
    <mergeCell ref="AC411:AC412"/>
    <mergeCell ref="AD411:AD412"/>
    <mergeCell ref="AE411:AE412"/>
    <mergeCell ref="AF411:AF412"/>
    <mergeCell ref="B408:C409"/>
    <mergeCell ref="D408:D409"/>
    <mergeCell ref="E408:E409"/>
    <mergeCell ref="AB409:AE409"/>
    <mergeCell ref="AF409:AI409"/>
    <mergeCell ref="F408:F409"/>
    <mergeCell ref="G408:G409"/>
    <mergeCell ref="H408:H409"/>
    <mergeCell ref="I408:I409"/>
    <mergeCell ref="J408:J409"/>
    <mergeCell ref="K408:K409"/>
    <mergeCell ref="J410:J412"/>
    <mergeCell ref="K410:K412"/>
    <mergeCell ref="L409:O409"/>
    <mergeCell ref="P409:S409"/>
    <mergeCell ref="T409:W409"/>
    <mergeCell ref="X409:AA409"/>
    <mergeCell ref="L410:O410"/>
    <mergeCell ref="P410:S410"/>
    <mergeCell ref="AB410:AE410"/>
    <mergeCell ref="AF410:AI410"/>
    <mergeCell ref="A410:C417"/>
    <mergeCell ref="D410:D412"/>
    <mergeCell ref="E410:E412"/>
    <mergeCell ref="F410:F412"/>
    <mergeCell ref="G410:G412"/>
    <mergeCell ref="H410:H412"/>
    <mergeCell ref="I410:I412"/>
    <mergeCell ref="T410:W410"/>
    <mergeCell ref="X410:AA410"/>
    <mergeCell ref="L414:O414"/>
    <mergeCell ref="AG411:AG412"/>
    <mergeCell ref="AH411:AH412"/>
    <mergeCell ref="AI411:AI412"/>
    <mergeCell ref="AJ411:AJ412"/>
    <mergeCell ref="AB417:AE417"/>
    <mergeCell ref="P414:S414"/>
    <mergeCell ref="T414:W414"/>
    <mergeCell ref="X414:AA414"/>
    <mergeCell ref="AB414:AE414"/>
    <mergeCell ref="AF414:AI414"/>
    <mergeCell ref="AB415:AE415"/>
    <mergeCell ref="AF415:AI415"/>
    <mergeCell ref="D415:F417"/>
    <mergeCell ref="G415:K415"/>
    <mergeCell ref="L415:O415"/>
    <mergeCell ref="P415:S415"/>
    <mergeCell ref="T415:W415"/>
    <mergeCell ref="X415:AA415"/>
    <mergeCell ref="AJ415:AM415"/>
    <mergeCell ref="G416:K416"/>
    <mergeCell ref="AF417:AI417"/>
    <mergeCell ref="Y411:Y412"/>
    <mergeCell ref="Z411:Z412"/>
    <mergeCell ref="S411:S412"/>
    <mergeCell ref="T411:T412"/>
    <mergeCell ref="AJ409:AM409"/>
    <mergeCell ref="L416:O416"/>
    <mergeCell ref="P416:S416"/>
    <mergeCell ref="T416:W416"/>
    <mergeCell ref="X416:AA416"/>
    <mergeCell ref="AB416:AE416"/>
    <mergeCell ref="AF416:AI416"/>
    <mergeCell ref="B420:AA421"/>
    <mergeCell ref="B425:AA426"/>
    <mergeCell ref="AB429:AM429"/>
    <mergeCell ref="AJ416:AM416"/>
    <mergeCell ref="G417:K417"/>
    <mergeCell ref="L417:O417"/>
    <mergeCell ref="P417:S417"/>
    <mergeCell ref="T417:W417"/>
    <mergeCell ref="X417:AA417"/>
    <mergeCell ref="AJ417:AM417"/>
    <mergeCell ref="AK411:AK412"/>
    <mergeCell ref="U411:U412"/>
    <mergeCell ref="V411:V412"/>
    <mergeCell ref="W411:W412"/>
    <mergeCell ref="X411:X412"/>
    <mergeCell ref="AJ414:AM414"/>
    <mergeCell ref="AM411:AM412"/>
    <mergeCell ref="D413:D414"/>
    <mergeCell ref="E413:E414"/>
    <mergeCell ref="F413:F414"/>
    <mergeCell ref="G413:G414"/>
    <mergeCell ref="H413:H414"/>
    <mergeCell ref="I413:I414"/>
    <mergeCell ref="J413:J414"/>
    <mergeCell ref="K413:K414"/>
  </mergeCells>
  <pageMargins left="0.51181102362204722" right="0.31496062992125984" top="0.55118110236220474" bottom="0.39370078740157483" header="0.31496062992125984" footer="0.31496062992125984"/>
  <pageSetup paperSize="9" scale="52" fitToHeight="9" orientation="landscape" horizontalDpi="4294967294" verticalDpi="4294967294" r:id="rId1"/>
  <rowBreaks count="8" manualBreakCount="8">
    <brk id="36" max="38" man="1"/>
    <brk id="85" max="38" man="1"/>
    <brk id="136" max="38" man="1"/>
    <brk id="198" max="38" man="1"/>
    <brk id="245" max="38" man="1"/>
    <brk id="291" max="38" man="1"/>
    <brk id="337" max="38" man="1"/>
    <brk id="383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studiów I st. niestacjon.</vt:lpstr>
      <vt:lpstr>'plan studiów I st. niestacjon.'!Obszar_wydruku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Krupcała</dc:creator>
  <cp:lastModifiedBy>NB</cp:lastModifiedBy>
  <cp:lastPrinted>2021-09-08T12:25:56Z</cp:lastPrinted>
  <dcterms:created xsi:type="dcterms:W3CDTF">2021-05-28T12:06:46Z</dcterms:created>
  <dcterms:modified xsi:type="dcterms:W3CDTF">2023-04-03T18:26:12Z</dcterms:modified>
</cp:coreProperties>
</file>